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hidePivotFieldList="1"/>
  <bookViews>
    <workbookView windowWidth="28800" windowHeight="11925"/>
  </bookViews>
  <sheets>
    <sheet name="Sheet1" sheetId="1" r:id="rId1"/>
  </sheets>
  <definedNames>
    <definedName name="_xlnm._FilterDatabase" localSheetId="0" hidden="1">Sheet1!$A$5:$AB$73</definedName>
    <definedName name="_xlnm.Print_Titles" localSheetId="0">Sheet1!$2:$5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<sst xmlns="http://schemas.openxmlformats.org/spreadsheetml/2006/main" count="715" uniqueCount="309">
  <si>
    <t>2025年第四季度政策性农业保险保单明细表</t>
  </si>
  <si>
    <t>填报单位（盖章）：中国人民财产保险股份有限公司罗定支公司</t>
  </si>
  <si>
    <r>
      <rPr>
        <sz val="12"/>
        <rFont val="宋体"/>
        <charset val="134"/>
      </rPr>
      <t>单位：元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亩（头），亩，头，元（数据精确到分）</t>
    </r>
  </si>
  <si>
    <r>
      <rPr>
        <sz val="12"/>
        <rFont val="宋体"/>
        <charset val="134"/>
      </rPr>
      <t>填报日期：</t>
    </r>
    <r>
      <rPr>
        <sz val="12"/>
        <rFont val="Times New Roman"/>
        <charset val="134"/>
      </rPr>
      <t>2026/2/9</t>
    </r>
  </si>
  <si>
    <t>序号</t>
  </si>
  <si>
    <t>中央险种/省级险种</t>
  </si>
  <si>
    <t>险种名称
（严格按照省实施目录名称及顺序填写）</t>
  </si>
  <si>
    <t>保险标的</t>
  </si>
  <si>
    <t>承保机构</t>
  </si>
  <si>
    <t>保单号</t>
  </si>
  <si>
    <t>投保人</t>
  </si>
  <si>
    <t>标的地点及方位</t>
  </si>
  <si>
    <t>签单时间</t>
  </si>
  <si>
    <t>起保时间</t>
  </si>
  <si>
    <t>终保时间</t>
  </si>
  <si>
    <r>
      <rPr>
        <b/>
        <sz val="14"/>
        <rFont val="宋体"/>
        <charset val="134"/>
      </rPr>
      <t>投保面积</t>
    </r>
    <r>
      <rPr>
        <b/>
        <sz val="14"/>
        <rFont val="Times New Roman"/>
        <charset val="134"/>
      </rPr>
      <t>/</t>
    </r>
    <r>
      <rPr>
        <b/>
        <sz val="14"/>
        <rFont val="宋体"/>
        <charset val="134"/>
      </rPr>
      <t>投保数量</t>
    </r>
  </si>
  <si>
    <t>单位保额（元）</t>
  </si>
  <si>
    <t>保险费率</t>
  </si>
  <si>
    <t>单位保费（元）</t>
  </si>
  <si>
    <t>保费（元）</t>
  </si>
  <si>
    <t>中央财政补贴（元）</t>
  </si>
  <si>
    <t>省级财政补贴（元）</t>
  </si>
  <si>
    <t>市县财政补贴（元）</t>
  </si>
  <si>
    <t>市财政补贴（元）</t>
  </si>
  <si>
    <t>区（县）财政补贴（元）</t>
  </si>
  <si>
    <t>农户承担（元）</t>
  </si>
  <si>
    <t>金额</t>
  </si>
  <si>
    <t>比例</t>
  </si>
  <si>
    <t>总计</t>
  </si>
  <si>
    <t>中央险种</t>
  </si>
  <si>
    <t>水稻完全成本</t>
  </si>
  <si>
    <t>水稻</t>
  </si>
  <si>
    <t>人保财险</t>
  </si>
  <si>
    <t>P9WO20254453N000000679</t>
  </si>
  <si>
    <t>罗定市金鸡镇洪塘村民委员会</t>
  </si>
  <si>
    <t>广东省云浮市罗定市金鸡镇洪塘村委会</t>
  </si>
  <si>
    <t>2025-09-24</t>
  </si>
  <si>
    <t>2025-09-25</t>
  </si>
  <si>
    <t>2025-12-31</t>
  </si>
  <si>
    <t>P9WO20254453N000000681</t>
  </si>
  <si>
    <t>罗定市金鸡镇大岗村民委员会</t>
  </si>
  <si>
    <t>广东省云浮市罗定市金鸡镇大岗村委会</t>
  </si>
  <si>
    <t>P9WO20254453N000000715</t>
  </si>
  <si>
    <t>罗定市金鸡镇坪塘村民委员会</t>
  </si>
  <si>
    <t>广东省云浮市罗定市金鸡镇坪塘村委会</t>
  </si>
  <si>
    <t>2025-09-29</t>
  </si>
  <si>
    <t>2025-09-30</t>
  </si>
  <si>
    <t>P9WO20254453N000000724</t>
  </si>
  <si>
    <t>罗定市金鸡镇大垌村民委员会</t>
  </si>
  <si>
    <t>广东省云浮市罗定市金鸡镇大垌村委会</t>
  </si>
  <si>
    <t>P9WO20254453N000000740</t>
  </si>
  <si>
    <t>罗定市苹塘镇周沙村民委员会</t>
  </si>
  <si>
    <t>广东省云浮市罗定市苹塘镇周沙村委会</t>
  </si>
  <si>
    <t>P9WO20254453N000000756</t>
  </si>
  <si>
    <t>罗定市大洋农业专业合作社</t>
  </si>
  <si>
    <t>广东省云浮市罗定市黎少镇里塘村委会</t>
  </si>
  <si>
    <t>2025-10-01</t>
  </si>
  <si>
    <t>P9WO20254453N000000762</t>
  </si>
  <si>
    <t>陈伟海</t>
  </si>
  <si>
    <t>广东省云浮市罗定市罗平镇榃东村委会</t>
  </si>
  <si>
    <t>2025-10-09</t>
  </si>
  <si>
    <t>2025-10-11</t>
  </si>
  <si>
    <t>P9WO20254453N000000763</t>
  </si>
  <si>
    <t>曾汉才</t>
  </si>
  <si>
    <t>广东省云浮市罗定市连州镇五和村委会</t>
  </si>
  <si>
    <t>2025-10-15</t>
  </si>
  <si>
    <t>P9WO20254453N000000764</t>
  </si>
  <si>
    <t>罗定市黎少镇龙企家庭农场（个体工商户）</t>
  </si>
  <si>
    <t>广东省云浮市罗定市罗平镇双莲村委会</t>
  </si>
  <si>
    <t>2025-10-10</t>
  </si>
  <si>
    <t>P9WO20254453N000000765</t>
  </si>
  <si>
    <t>罗定市生江镇云桂经济联合社</t>
  </si>
  <si>
    <t>广东省云浮市罗定市生江镇云桂村委会</t>
  </si>
  <si>
    <t>2025-10-17</t>
  </si>
  <si>
    <t>P9WO20254453N000000766</t>
  </si>
  <si>
    <t>王维起</t>
  </si>
  <si>
    <t>广东省云浮市罗定市太平镇木利村委会</t>
  </si>
  <si>
    <t>2025-10-19</t>
  </si>
  <si>
    <t>P9WO20254453N000000767</t>
  </si>
  <si>
    <t>罗定市润粮农作物种植专业合作社</t>
  </si>
  <si>
    <t>广东省云浮市罗定市罗镜镇龙星村委会</t>
  </si>
  <si>
    <t>P9WO20254453N000000768</t>
  </si>
  <si>
    <t>罗定市罗镜镇置田家庭农场</t>
  </si>
  <si>
    <t>广东省云浮市罗定市罗镜镇石淇湾村委会</t>
  </si>
  <si>
    <t>P9WO20254453N000000769</t>
  </si>
  <si>
    <t>沈宁军</t>
  </si>
  <si>
    <t>广东省云浮市罗定市生江镇三和村委会</t>
  </si>
  <si>
    <t>2025-10-16</t>
  </si>
  <si>
    <t>2025-10-20</t>
  </si>
  <si>
    <t>P9WO20254453N000000770</t>
  </si>
  <si>
    <t>刘源</t>
  </si>
  <si>
    <t>广东省云浮市罗定市围底镇莲塘头村委会</t>
  </si>
  <si>
    <t>2025-10-21</t>
  </si>
  <si>
    <t>P9WO20254453N000000771</t>
  </si>
  <si>
    <t>广东省云浮市罗定市黎少镇寨坪村委会</t>
  </si>
  <si>
    <t>2025-10-13</t>
  </si>
  <si>
    <t>2025-10-22</t>
  </si>
  <si>
    <t>P9WO20254453N000000772</t>
  </si>
  <si>
    <t>彭誉幸</t>
  </si>
  <si>
    <t>广东省云浮市罗定市围底镇陀埇、古模村委会</t>
  </si>
  <si>
    <t>2025-10-23</t>
  </si>
  <si>
    <t>2025-10-26</t>
  </si>
  <si>
    <t>2025-12-15</t>
  </si>
  <si>
    <t>玉米完全成本</t>
  </si>
  <si>
    <t>玉米</t>
  </si>
  <si>
    <t>PPRA20254453N000000007</t>
  </si>
  <si>
    <t>董长江</t>
  </si>
  <si>
    <t>广东省云浮市罗定市罗平镇双莲村</t>
  </si>
  <si>
    <t>2025-12-12</t>
  </si>
  <si>
    <t>2026-04-01</t>
  </si>
  <si>
    <t>能繁母猪</t>
  </si>
  <si>
    <t>PIG620254453N000000019</t>
  </si>
  <si>
    <t>陈华基</t>
  </si>
  <si>
    <t>广东省云浮市罗定市船步镇云罗村委会</t>
  </si>
  <si>
    <t>2025-10-14</t>
  </si>
  <si>
    <t>2026-10-19</t>
  </si>
  <si>
    <t>PIG620254453N000000020</t>
  </si>
  <si>
    <t>李晓明</t>
  </si>
  <si>
    <t>广东省云浮市罗定市罗平镇榃阳村委会</t>
  </si>
  <si>
    <t>2025-11-03</t>
  </si>
  <si>
    <t>2025-11-06</t>
  </si>
  <si>
    <t>2026-11-05</t>
  </si>
  <si>
    <t>PIG620254453N000000021</t>
  </si>
  <si>
    <t>罗定市益豚生态农业有限公司</t>
  </si>
  <si>
    <t>广东省云浮市罗定市苹塘镇澳塘村委会</t>
  </si>
  <si>
    <t>2025-11-25</t>
  </si>
  <si>
    <t>2025-11-29</t>
  </si>
  <si>
    <t>2026-11-28</t>
  </si>
  <si>
    <t>PIG620254453N000000022</t>
  </si>
  <si>
    <t>罗定市中业种养专业合作社</t>
  </si>
  <si>
    <t>广东省云浮市罗定市罗定市附城街道星光村委</t>
  </si>
  <si>
    <t>2025-12-05</t>
  </si>
  <si>
    <t>2026-12-04</t>
  </si>
  <si>
    <t>PIG620254453N000000023</t>
  </si>
  <si>
    <t>罗定市锋江生猪养殖场</t>
  </si>
  <si>
    <t>广东省云浮市罗定市金鸡镇大垌村委)</t>
  </si>
  <si>
    <t>2025-12-03</t>
  </si>
  <si>
    <t>2025-12-11</t>
  </si>
  <si>
    <t>2026-12-10</t>
  </si>
  <si>
    <t>PIG620254453N000000024</t>
  </si>
  <si>
    <t>广东省云浮市罗定市罗平镇榃北村委会</t>
  </si>
  <si>
    <t>2025-12-29</t>
  </si>
  <si>
    <t>2026-12-28</t>
  </si>
  <si>
    <t>PIG620254453N000000025</t>
  </si>
  <si>
    <t>罗定市长恒农牧有限公司</t>
  </si>
  <si>
    <t>2025-12-23</t>
  </si>
  <si>
    <t>2026-12-30</t>
  </si>
  <si>
    <t>仔猪</t>
  </si>
  <si>
    <t>PI5I20254453N000000024</t>
  </si>
  <si>
    <t>2026-10-18</t>
  </si>
  <si>
    <t>PI5I20254453N000000025</t>
  </si>
  <si>
    <t>PI5I20254453N000000026</t>
  </si>
  <si>
    <t>广东省云浮市罗定市苹塘镇澳塘村委</t>
  </si>
  <si>
    <t>PI5I20254453N000000027</t>
  </si>
  <si>
    <t>广东省云浮市罗定市附城街道星光村委</t>
  </si>
  <si>
    <t>PI5I20254453N000000028</t>
  </si>
  <si>
    <t>PI5I20254453N000000029</t>
  </si>
  <si>
    <t>2025-12-22</t>
  </si>
  <si>
    <t>育肥猪</t>
  </si>
  <si>
    <t>PILN20254453N000000023</t>
  </si>
  <si>
    <t>PILN20254453N000000024</t>
  </si>
  <si>
    <t>莫志丽</t>
  </si>
  <si>
    <t>广东省云浮市罗定市华石镇寨脚村委会</t>
  </si>
  <si>
    <t>2026-03-15</t>
  </si>
  <si>
    <t>PILN20254453N000000025</t>
  </si>
  <si>
    <t>罗定市华石镇永业养殖场</t>
  </si>
  <si>
    <t>广东省云浮市罗定市华石镇雅言村委会</t>
  </si>
  <si>
    <t>2026-03-16</t>
  </si>
  <si>
    <t>PILN20254453N000000026</t>
  </si>
  <si>
    <t>PILN20254453N000000027</t>
  </si>
  <si>
    <t>2025-10-28</t>
  </si>
  <si>
    <t>2026-04-04</t>
  </si>
  <si>
    <t>PILN20254453N000000028</t>
  </si>
  <si>
    <t>云浮市今日农联养殖有限公司</t>
  </si>
  <si>
    <t>广东省云浮市罗定市华石镇、苹塘镇</t>
  </si>
  <si>
    <t>2025-11-02</t>
  </si>
  <si>
    <t>2025-11-10</t>
  </si>
  <si>
    <t>2026-11-09</t>
  </si>
  <si>
    <t>PILN20254453N000000029</t>
  </si>
  <si>
    <t>广东沃野肥业有限公司</t>
  </si>
  <si>
    <t>广东省云浮市罗定市黎少镇泗片村委会</t>
  </si>
  <si>
    <t>2025-11-04</t>
  </si>
  <si>
    <t>2025-11-21</t>
  </si>
  <si>
    <t>2026-04-20</t>
  </si>
  <si>
    <t>PILN20254453N000000030</t>
  </si>
  <si>
    <t>罗定市附城凌宇生猪养殖场</t>
  </si>
  <si>
    <t>广东省云浮市罗定市附城街道星光村委会</t>
  </si>
  <si>
    <t>2025-11-28</t>
  </si>
  <si>
    <t>PILN20254453N000000031</t>
  </si>
  <si>
    <t>PILN20254453N000000032</t>
  </si>
  <si>
    <t>罗定广东温氏畜牧有限公司</t>
  </si>
  <si>
    <t>广东省云浮市罗定市华石镇、苹塘镇、罗平镇、生江镇</t>
  </si>
  <si>
    <t>2025-11-26</t>
  </si>
  <si>
    <t>2025-12-06</t>
  </si>
  <si>
    <t>2026-05-04</t>
  </si>
  <si>
    <t>PILN20254453N000000033</t>
  </si>
  <si>
    <t>PILN20254453N000000034</t>
  </si>
  <si>
    <t>省级险种</t>
  </si>
  <si>
    <t>岭南水果</t>
  </si>
  <si>
    <t>水果及果树</t>
  </si>
  <si>
    <t>PH1J20254453N000000019</t>
  </si>
  <si>
    <t>罗定市荣山农业科技有限公司</t>
  </si>
  <si>
    <t>广东省云浮市罗定市泗纶镇双德村委会</t>
  </si>
  <si>
    <t>2026-10-23</t>
  </si>
  <si>
    <t>PH1J20254453N000000020</t>
  </si>
  <si>
    <t>蓝科</t>
  </si>
  <si>
    <t>广东省云浮市罗定市苹塘镇瑞平村委会</t>
  </si>
  <si>
    <t>2025-10-24</t>
  </si>
  <si>
    <t>2026-10-25</t>
  </si>
  <si>
    <t>PH1J20254453N000000021</t>
  </si>
  <si>
    <t>董平华</t>
  </si>
  <si>
    <t>广东省云浮市罗定市黎少镇泗片村委会、大塘村委会</t>
  </si>
  <si>
    <t>2025-10-29</t>
  </si>
  <si>
    <t>2026-10-28</t>
  </si>
  <si>
    <t>PH1J20254453N000000022</t>
  </si>
  <si>
    <t>曾庆港</t>
  </si>
  <si>
    <t>广东省云浮市罗定市罗平镇新村村委会</t>
  </si>
  <si>
    <t>2025-11-08</t>
  </si>
  <si>
    <t>2026-11-07</t>
  </si>
  <si>
    <t>PH1J20254453N000000023</t>
  </si>
  <si>
    <t>刘英光</t>
  </si>
  <si>
    <t>广东省云浮市罗定市罗平镇黄牛木村委会</t>
  </si>
  <si>
    <t>2025-11-11</t>
  </si>
  <si>
    <t>2025-11-14</t>
  </si>
  <si>
    <t>2026-11-13</t>
  </si>
  <si>
    <t>多品种水果及果树</t>
  </si>
  <si>
    <t>PH1J20254453N000000024</t>
  </si>
  <si>
    <t>唐福平</t>
  </si>
  <si>
    <t>广东省云浮市罗定市罗镜镇镜西村</t>
  </si>
  <si>
    <t>2025-11-20</t>
  </si>
  <si>
    <t>2025-11-24</t>
  </si>
  <si>
    <t>2026-11-23</t>
  </si>
  <si>
    <t>PH1J20254453N000000025</t>
  </si>
  <si>
    <t>黄永潮</t>
  </si>
  <si>
    <t>广东省云浮市罗定市围底镇古模村委会</t>
  </si>
  <si>
    <t>2026-11-25</t>
  </si>
  <si>
    <t>露地蔬菜</t>
  </si>
  <si>
    <t>辣椒</t>
  </si>
  <si>
    <t>P87820254453N000000033</t>
  </si>
  <si>
    <t>区成林</t>
  </si>
  <si>
    <t>广东省云浮市罗定市太平镇潭白村委会</t>
  </si>
  <si>
    <t>2025-10-30</t>
  </si>
  <si>
    <t>2026-07-31</t>
  </si>
  <si>
    <t>900/1500/2000</t>
  </si>
  <si>
    <t>辣椒、毛节瓜、白瓜</t>
  </si>
  <si>
    <t>P87820254453N000000034</t>
  </si>
  <si>
    <t>张思慧</t>
  </si>
  <si>
    <t>广东省云浮市罗定市罗镜镇镜坡村委会</t>
  </si>
  <si>
    <t>2025-10-31</t>
  </si>
  <si>
    <t>2026-08-31</t>
  </si>
  <si>
    <t>P87820254453N000000035</t>
  </si>
  <si>
    <t>李超杰</t>
  </si>
  <si>
    <t>2025-11-05</t>
  </si>
  <si>
    <t>2025-11-07</t>
  </si>
  <si>
    <t>2026-02-28</t>
  </si>
  <si>
    <t>辣椒、南瓜</t>
  </si>
  <si>
    <t>P87820254453N000000036</t>
  </si>
  <si>
    <t>南瓜</t>
  </si>
  <si>
    <t>P87820254453N000000037</t>
  </si>
  <si>
    <t>黄永海</t>
  </si>
  <si>
    <t>2025-11-12</t>
  </si>
  <si>
    <t>2025-11-15</t>
  </si>
  <si>
    <t>2026-01-31</t>
  </si>
  <si>
    <t>P87820254453N000000038</t>
  </si>
  <si>
    <t>莫凡</t>
  </si>
  <si>
    <t>多品种蔬菜</t>
  </si>
  <si>
    <t>P87820254453N000000039</t>
  </si>
  <si>
    <t>邓丽珍</t>
  </si>
  <si>
    <t>P87820254453N000000040</t>
  </si>
  <si>
    <t>吴钧培</t>
  </si>
  <si>
    <t>广东省云浮市罗定市金鸡镇大垌村、黎垌村</t>
  </si>
  <si>
    <t>2025-12-09</t>
  </si>
  <si>
    <t>2026-03-26</t>
  </si>
  <si>
    <t>P87820254453N000000041</t>
  </si>
  <si>
    <t>彭平奇</t>
  </si>
  <si>
    <t>广东省云浮市罗定市太平镇埒口村委会</t>
  </si>
  <si>
    <t>2025-12-10</t>
  </si>
  <si>
    <t>2025-12-13</t>
  </si>
  <si>
    <t>P87820254453N000000043</t>
  </si>
  <si>
    <t>陈周灿</t>
  </si>
  <si>
    <t>P87820254453N000000042</t>
  </si>
  <si>
    <t>翁国标</t>
  </si>
  <si>
    <t>广东省云浮市罗定市太平镇西良村委会</t>
  </si>
  <si>
    <t>P87820254453N000000044</t>
  </si>
  <si>
    <t>广东省云浮市罗定市罗镜镇驸台、水摆村委</t>
  </si>
  <si>
    <t>P87820254453N000000045</t>
  </si>
  <si>
    <t>罗定市犇盛农业发展有限公司</t>
  </si>
  <si>
    <t>广东省云浮市罗定市金鸡镇庙岗村、大垌村、罗贯村</t>
  </si>
  <si>
    <t>2026-03-30</t>
  </si>
  <si>
    <t>P87820254453N000000048</t>
  </si>
  <si>
    <t>罗定市海泽农业机械专业合作社</t>
  </si>
  <si>
    <t>广东省云浮市罗定市罗定市素龙街道</t>
  </si>
  <si>
    <t>2025-12-26</t>
  </si>
  <si>
    <t>2025-12-30</t>
  </si>
  <si>
    <t>2026-03-31</t>
  </si>
  <si>
    <t>P87820254453N000000049</t>
  </si>
  <si>
    <t>林杰</t>
  </si>
  <si>
    <t>广东省东云浮市罗定市连州镇五和、云致村委</t>
  </si>
  <si>
    <t>P87820254453N000000050</t>
  </si>
  <si>
    <t>罗定市绿油油家庭农场</t>
  </si>
  <si>
    <t>广东省云浮市罗定市围底镇陀埇村委陀埇195号</t>
  </si>
  <si>
    <t>2026-04-30</t>
  </si>
  <si>
    <t>肉鸡</t>
  </si>
  <si>
    <t>鸡</t>
  </si>
  <si>
    <t>PIJI20254453N000000002</t>
  </si>
  <si>
    <t>罗定市飞翔农牧发展有限公司</t>
  </si>
  <si>
    <t>广东省云浮市罗定市太平镇腾笔村委会</t>
  </si>
  <si>
    <t>2025-12-27</t>
  </si>
  <si>
    <t>2026-12-26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</si>
</sst>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yyyy&quot;年&quot;m&quot;月&quot;d&quot;日&quot;;@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sz val="12"/>
      <name val="Times New Roman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14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49" fontId="1" fillId="0" borderId="0" xfId="0" applyNumberFormat="1" applyFont="1" applyFill="1" applyAlignment="1">
      <alignment horizontal="center" vertical="center" wrapText="1"/>
    </xf>
    <xf numFmtId="14" fontId="1" fillId="0" borderId="0" xfId="0" applyNumberFormat="1" applyFont="1" applyFill="1" applyAlignment="1">
      <alignment vertical="center" wrapText="1"/>
    </xf>
    <xf numFmtId="14" fontId="1" fillId="0" borderId="0" xfId="0" applyNumberFormat="1" applyFont="1" applyFill="1">
      <alignment vertical="center"/>
    </xf>
    <xf numFmtId="176" fontId="5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10" fontId="5" fillId="0" borderId="0" xfId="0" applyNumberFormat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9" fontId="5" fillId="0" borderId="0" xfId="0" applyNumberFormat="1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14" fontId="1" fillId="0" borderId="0" xfId="0" applyNumberFormat="1" applyFont="1" applyFill="1" applyAlignment="1">
      <alignment horizontal="center" vertical="center" wrapText="1"/>
    </xf>
    <xf numFmtId="14" fontId="1" fillId="0" borderId="0" xfId="0" applyNumberFormat="1" applyFont="1" applyFill="1" applyAlignment="1">
      <alignment horizontal="center" vertical="center"/>
    </xf>
    <xf numFmtId="10" fontId="1" fillId="0" borderId="0" xfId="0" applyNumberFormat="1" applyFont="1" applyFill="1" applyAlignment="1">
      <alignment horizontal="center" vertical="center"/>
    </xf>
    <xf numFmtId="9" fontId="1" fillId="0" borderId="0" xfId="0" applyNumberFormat="1" applyFont="1" applyFill="1" applyAlignment="1">
      <alignment horizontal="center" vertical="center"/>
    </xf>
    <xf numFmtId="178" fontId="5" fillId="0" borderId="0" xfId="1" applyNumberFormat="1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0" fontId="2" fillId="0" borderId="2" xfId="0" applyNumberFormat="1" applyFont="1" applyFill="1" applyBorder="1" applyAlignment="1">
      <alignment horizontal="center" vertical="center" wrapText="1"/>
    </xf>
    <xf numFmtId="43" fontId="2" fillId="0" borderId="2" xfId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10" fontId="8" fillId="0" borderId="2" xfId="0" applyNumberFormat="1" applyFont="1" applyFill="1" applyBorder="1" applyAlignment="1">
      <alignment horizontal="center" vertical="center" wrapText="1"/>
    </xf>
    <xf numFmtId="43" fontId="8" fillId="0" borderId="2" xfId="1" applyFont="1" applyFill="1" applyBorder="1" applyAlignment="1">
      <alignment horizontal="center" vertical="center" wrapText="1"/>
    </xf>
    <xf numFmtId="9" fontId="2" fillId="0" borderId="2" xfId="0" applyNumberFormat="1" applyFont="1" applyFill="1" applyBorder="1" applyAlignment="1">
      <alignment horizontal="center" vertical="center" wrapText="1"/>
    </xf>
    <xf numFmtId="9" fontId="2" fillId="0" borderId="2" xfId="3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right" vertical="center" wrapText="1"/>
    </xf>
    <xf numFmtId="10" fontId="3" fillId="0" borderId="2" xfId="0" applyNumberFormat="1" applyFont="1" applyFill="1" applyBorder="1" applyAlignment="1">
      <alignment horizontal="center" vertical="center" wrapText="1"/>
    </xf>
    <xf numFmtId="43" fontId="3" fillId="0" borderId="2" xfId="1" applyNumberFormat="1" applyFont="1" applyFill="1" applyBorder="1" applyAlignment="1">
      <alignment horizontal="center" vertical="center" wrapText="1"/>
    </xf>
    <xf numFmtId="43" fontId="3" fillId="0" borderId="2" xfId="1" applyFont="1" applyFill="1" applyBorder="1" applyAlignment="1">
      <alignment horizontal="center" vertical="center" wrapText="1"/>
    </xf>
    <xf numFmtId="10" fontId="3" fillId="0" borderId="2" xfId="3" applyNumberFormat="1" applyFont="1" applyFill="1" applyBorder="1" applyAlignment="1">
      <alignment horizontal="right" vertical="center" wrapText="1"/>
    </xf>
    <xf numFmtId="43" fontId="3" fillId="0" borderId="2" xfId="1" applyFont="1" applyFill="1" applyBorder="1" applyAlignment="1">
      <alignment horizontal="right" vertical="center" wrapText="1"/>
    </xf>
    <xf numFmtId="10" fontId="3" fillId="0" borderId="2" xfId="0" applyNumberFormat="1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right" vertical="center" wrapText="1"/>
    </xf>
    <xf numFmtId="10" fontId="4" fillId="0" borderId="2" xfId="0" applyNumberFormat="1" applyFont="1" applyFill="1" applyBorder="1" applyAlignment="1">
      <alignment horizontal="right" vertical="center" wrapText="1"/>
    </xf>
    <xf numFmtId="43" fontId="4" fillId="0" borderId="2" xfId="1" applyFont="1" applyFill="1" applyBorder="1" applyAlignment="1">
      <alignment horizontal="right" vertical="center" wrapText="1"/>
    </xf>
    <xf numFmtId="9" fontId="4" fillId="0" borderId="2" xfId="0" applyNumberFormat="1" applyFont="1" applyFill="1" applyBorder="1" applyAlignment="1">
      <alignment horizontal="right" vertical="center" wrapText="1"/>
    </xf>
    <xf numFmtId="9" fontId="4" fillId="0" borderId="2" xfId="3" applyNumberFormat="1" applyFont="1" applyFill="1" applyBorder="1" applyAlignment="1">
      <alignment horizontal="right" vertical="center" wrapText="1"/>
    </xf>
    <xf numFmtId="9" fontId="3" fillId="0" borderId="2" xfId="0" applyNumberFormat="1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right" vertical="center" wrapText="1"/>
    </xf>
    <xf numFmtId="10" fontId="3" fillId="0" borderId="3" xfId="0" applyNumberFormat="1" applyFont="1" applyFill="1" applyBorder="1" applyAlignment="1">
      <alignment horizontal="center" vertical="center" wrapText="1"/>
    </xf>
    <xf numFmtId="43" fontId="3" fillId="0" borderId="3" xfId="1" applyNumberFormat="1" applyFont="1" applyFill="1" applyBorder="1" applyAlignment="1">
      <alignment horizontal="center" vertical="center" wrapText="1"/>
    </xf>
    <xf numFmtId="43" fontId="3" fillId="0" borderId="3" xfId="1" applyFont="1" applyFill="1" applyBorder="1" applyAlignment="1">
      <alignment horizontal="center" vertical="center" wrapText="1"/>
    </xf>
    <xf numFmtId="10" fontId="3" fillId="0" borderId="3" xfId="3" applyNumberFormat="1" applyFont="1" applyFill="1" applyBorder="1" applyAlignment="1">
      <alignment horizontal="right" vertical="center" wrapText="1"/>
    </xf>
    <xf numFmtId="43" fontId="3" fillId="0" borderId="3" xfId="1" applyFont="1" applyFill="1" applyBorder="1" applyAlignment="1">
      <alignment horizontal="right" vertical="center" wrapText="1"/>
    </xf>
    <xf numFmtId="10" fontId="3" fillId="0" borderId="3" xfId="0" applyNumberFormat="1" applyFont="1" applyFill="1" applyBorder="1" applyAlignment="1">
      <alignment horizontal="right" vertical="center" wrapText="1"/>
    </xf>
    <xf numFmtId="9" fontId="3" fillId="0" borderId="3" xfId="0" applyNumberFormat="1" applyFont="1" applyFill="1" applyBorder="1" applyAlignment="1">
      <alignment horizontal="right" vertical="center" wrapText="1"/>
    </xf>
    <xf numFmtId="0" fontId="1" fillId="0" borderId="0" xfId="0" applyFont="1" applyFill="1" applyAlignment="1">
      <alignment vertical="center"/>
    </xf>
    <xf numFmtId="49" fontId="1" fillId="0" borderId="0" xfId="0" applyNumberFormat="1" applyFont="1" applyFill="1" applyAlignment="1">
      <alignment vertical="center" wrapText="1"/>
    </xf>
    <xf numFmtId="14" fontId="1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76"/>
  <sheetViews>
    <sheetView tabSelected="1" zoomScale="70" zoomScaleNormal="70" topLeftCell="A67" workbookViewId="0">
      <pane xSplit="4" topLeftCell="E1" activePane="topRight" state="frozen"/>
      <selection/>
      <selection pane="topRight" activeCell="AD7" sqref="AD7"/>
    </sheetView>
  </sheetViews>
  <sheetFormatPr defaultColWidth="8.54166666666667" defaultRowHeight="15.75"/>
  <cols>
    <col min="1" max="1" width="6.625" style="1" customWidth="1"/>
    <col min="2" max="2" width="12.25" style="1" customWidth="1"/>
    <col min="3" max="3" width="23.6666666666667" style="1" customWidth="1"/>
    <col min="4" max="4" width="13.375" style="5" customWidth="1"/>
    <col min="5" max="5" width="12.9333333333333" style="1" customWidth="1"/>
    <col min="6" max="6" width="16.7833333333333" style="6" customWidth="1"/>
    <col min="7" max="8" width="16.7833333333333" style="5" customWidth="1"/>
    <col min="9" max="9" width="16" style="7" customWidth="1"/>
    <col min="10" max="10" width="19.8166666666667" style="7" customWidth="1"/>
    <col min="11" max="11" width="16" style="8" customWidth="1"/>
    <col min="12" max="12" width="21.5" style="9" customWidth="1"/>
    <col min="13" max="13" width="21.0583333333333" style="10" customWidth="1"/>
    <col min="14" max="14" width="8.375" style="11" customWidth="1"/>
    <col min="15" max="15" width="19.75" style="12" customWidth="1"/>
    <col min="16" max="16" width="20.125" style="12" customWidth="1"/>
    <col min="17" max="17" width="18.125" style="12" customWidth="1"/>
    <col min="18" max="18" width="9.5" style="13" customWidth="1"/>
    <col min="19" max="19" width="16.625" style="12" customWidth="1"/>
    <col min="20" max="20" width="9.5" style="13" customWidth="1"/>
    <col min="21" max="21" width="16.625" style="12" customWidth="1"/>
    <col min="22" max="22" width="9.5" style="13" customWidth="1"/>
    <col min="23" max="23" width="14.625" style="12" customWidth="1"/>
    <col min="24" max="24" width="8.25" style="13" customWidth="1"/>
    <col min="25" max="25" width="16.625" style="12" customWidth="1"/>
    <col min="26" max="26" width="8.25" style="13" customWidth="1"/>
    <col min="27" max="27" width="16.625" style="12" customWidth="1"/>
    <col min="28" max="28" width="9.5" style="13" customWidth="1"/>
    <col min="29" max="29" width="11.7833333333333" style="14" customWidth="1"/>
    <col min="30" max="30" width="13.2083333333333" style="14" customWidth="1"/>
    <col min="31" max="16384" width="8.54166666666667" style="14"/>
  </cols>
  <sheetData>
    <row r="1" ht="20.25" spans="1:28">
      <c r="A1" s="15"/>
    </row>
    <row r="2" s="1" customFormat="1" ht="27" spans="1:28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</row>
    <row r="3" s="1" customFormat="1" ht="34" customHeight="1" spans="1:28">
      <c r="A3" s="17" t="s">
        <v>1</v>
      </c>
      <c r="B3" s="17"/>
      <c r="C3" s="17"/>
      <c r="D3" s="18"/>
      <c r="E3" s="19"/>
      <c r="F3" s="6"/>
      <c r="G3" s="18"/>
      <c r="H3" s="18"/>
      <c r="I3" s="20"/>
      <c r="J3" s="20"/>
      <c r="K3" s="21"/>
      <c r="L3" s="9"/>
      <c r="M3" s="10"/>
      <c r="N3" s="22" t="s">
        <v>2</v>
      </c>
      <c r="O3" s="12"/>
      <c r="P3" s="12"/>
      <c r="Q3" s="12"/>
      <c r="R3" s="13"/>
      <c r="S3" s="12"/>
      <c r="T3" s="13"/>
      <c r="U3" s="12"/>
      <c r="V3" s="23" t="s">
        <v>3</v>
      </c>
      <c r="W3" s="24"/>
      <c r="X3" s="13"/>
      <c r="Y3" s="12"/>
      <c r="Z3" s="13"/>
      <c r="AA3" s="12"/>
      <c r="AB3" s="13"/>
    </row>
    <row r="4" s="2" customFormat="1" ht="18.75" spans="1:28">
      <c r="A4" s="25" t="s">
        <v>4</v>
      </c>
      <c r="B4" s="26" t="s">
        <v>5</v>
      </c>
      <c r="C4" s="26" t="s">
        <v>6</v>
      </c>
      <c r="D4" s="27" t="s">
        <v>7</v>
      </c>
      <c r="E4" s="26" t="s">
        <v>8</v>
      </c>
      <c r="F4" s="28" t="s">
        <v>9</v>
      </c>
      <c r="G4" s="27" t="s">
        <v>10</v>
      </c>
      <c r="H4" s="27" t="s">
        <v>11</v>
      </c>
      <c r="I4" s="29" t="s">
        <v>12</v>
      </c>
      <c r="J4" s="29" t="s">
        <v>13</v>
      </c>
      <c r="K4" s="29" t="s">
        <v>14</v>
      </c>
      <c r="L4" s="27" t="s">
        <v>15</v>
      </c>
      <c r="M4" s="30" t="s">
        <v>16</v>
      </c>
      <c r="N4" s="31" t="s">
        <v>17</v>
      </c>
      <c r="O4" s="32" t="s">
        <v>18</v>
      </c>
      <c r="P4" s="32" t="s">
        <v>19</v>
      </c>
      <c r="Q4" s="27" t="s">
        <v>20</v>
      </c>
      <c r="R4" s="33"/>
      <c r="S4" s="27" t="s">
        <v>21</v>
      </c>
      <c r="T4" s="33"/>
      <c r="U4" s="27" t="s">
        <v>22</v>
      </c>
      <c r="V4" s="33"/>
      <c r="W4" s="27" t="s">
        <v>23</v>
      </c>
      <c r="X4" s="33"/>
      <c r="Y4" s="27" t="s">
        <v>24</v>
      </c>
      <c r="Z4" s="33"/>
      <c r="AA4" s="27" t="s">
        <v>25</v>
      </c>
      <c r="AB4" s="33"/>
    </row>
    <row r="5" s="2" customFormat="1" ht="113" customHeight="1" spans="1:28">
      <c r="A5" s="25"/>
      <c r="B5" s="26"/>
      <c r="C5" s="26"/>
      <c r="D5" s="27"/>
      <c r="E5" s="26"/>
      <c r="F5" s="28"/>
      <c r="G5" s="27"/>
      <c r="H5" s="27"/>
      <c r="I5" s="29"/>
      <c r="J5" s="29"/>
      <c r="K5" s="29"/>
      <c r="L5" s="33"/>
      <c r="M5" s="34"/>
      <c r="N5" s="35"/>
      <c r="O5" s="36"/>
      <c r="P5" s="36"/>
      <c r="Q5" s="32" t="s">
        <v>26</v>
      </c>
      <c r="R5" s="37" t="s">
        <v>27</v>
      </c>
      <c r="S5" s="32" t="s">
        <v>26</v>
      </c>
      <c r="T5" s="38" t="s">
        <v>27</v>
      </c>
      <c r="U5" s="32" t="s">
        <v>26</v>
      </c>
      <c r="V5" s="37" t="s">
        <v>27</v>
      </c>
      <c r="W5" s="32" t="s">
        <v>26</v>
      </c>
      <c r="X5" s="37" t="s">
        <v>27</v>
      </c>
      <c r="Y5" s="32" t="s">
        <v>26</v>
      </c>
      <c r="Z5" s="37" t="s">
        <v>27</v>
      </c>
      <c r="AA5" s="32" t="s">
        <v>26</v>
      </c>
      <c r="AB5" s="38" t="s">
        <v>27</v>
      </c>
    </row>
    <row r="6" s="2" customFormat="1" ht="75" customHeight="1" spans="1:28">
      <c r="A6" s="25"/>
      <c r="B6" s="26"/>
      <c r="C6" s="26" t="s">
        <v>28</v>
      </c>
      <c r="D6" s="27"/>
      <c r="E6" s="26"/>
      <c r="F6" s="28"/>
      <c r="G6" s="27"/>
      <c r="H6" s="27"/>
      <c r="I6" s="29"/>
      <c r="J6" s="29"/>
      <c r="K6" s="29"/>
      <c r="L6" s="33"/>
      <c r="M6" s="34"/>
      <c r="N6" s="35"/>
      <c r="O6" s="36"/>
      <c r="P6" s="36">
        <f>SUM(P7:P73)</f>
        <v>11190254.4</v>
      </c>
      <c r="Q6" s="36">
        <f t="shared" ref="Q6:AD6" si="0">SUM(Q7:Q73)</f>
        <v>4212795.22</v>
      </c>
      <c r="R6" s="36"/>
      <c r="S6" s="36">
        <f t="shared" si="0"/>
        <v>2897711.84</v>
      </c>
      <c r="T6" s="36"/>
      <c r="U6" s="36">
        <f t="shared" si="0"/>
        <v>1186542.02</v>
      </c>
      <c r="V6" s="36"/>
      <c r="W6" s="36">
        <f t="shared" si="0"/>
        <v>3115.89</v>
      </c>
      <c r="X6" s="36"/>
      <c r="Y6" s="36">
        <f t="shared" si="0"/>
        <v>1183426.13</v>
      </c>
      <c r="Z6" s="36"/>
      <c r="AA6" s="36">
        <f t="shared" si="0"/>
        <v>2893205.32</v>
      </c>
      <c r="AB6" s="36"/>
    </row>
    <row r="7" s="3" customFormat="1" ht="60.75" spans="1:28">
      <c r="A7" s="39">
        <v>1</v>
      </c>
      <c r="B7" s="40" t="s">
        <v>29</v>
      </c>
      <c r="C7" s="40" t="s">
        <v>30</v>
      </c>
      <c r="D7" s="41" t="s">
        <v>31</v>
      </c>
      <c r="E7" s="40" t="s">
        <v>32</v>
      </c>
      <c r="F7" s="42" t="s">
        <v>33</v>
      </c>
      <c r="G7" s="41" t="s">
        <v>34</v>
      </c>
      <c r="H7" s="41" t="s">
        <v>35</v>
      </c>
      <c r="I7" s="43" t="s">
        <v>36</v>
      </c>
      <c r="J7" s="43" t="s">
        <v>37</v>
      </c>
      <c r="K7" s="43" t="s">
        <v>38</v>
      </c>
      <c r="L7" s="44">
        <v>4.1</v>
      </c>
      <c r="M7" s="44">
        <v>1250</v>
      </c>
      <c r="N7" s="45">
        <v>0.032</v>
      </c>
      <c r="O7" s="46">
        <v>40</v>
      </c>
      <c r="P7" s="47">
        <f t="shared" ref="P7:P23" si="1">L7*O7</f>
        <v>164</v>
      </c>
      <c r="Q7" s="47">
        <f t="shared" ref="Q7:Q23" si="2">R7*P7</f>
        <v>57.4</v>
      </c>
      <c r="R7" s="45">
        <v>0.35</v>
      </c>
      <c r="S7" s="47">
        <f t="shared" ref="S7:S23" si="3">T7*P7</f>
        <v>49.2</v>
      </c>
      <c r="T7" s="48">
        <v>0.3</v>
      </c>
      <c r="U7" s="49">
        <f t="shared" ref="U7:U23" si="4">V7*P7</f>
        <v>24.6</v>
      </c>
      <c r="V7" s="50">
        <v>0.15</v>
      </c>
      <c r="W7" s="49">
        <f t="shared" ref="W7:W23" si="5">X7*P7</f>
        <v>12.3</v>
      </c>
      <c r="X7" s="50">
        <v>0.075</v>
      </c>
      <c r="Y7" s="49">
        <f t="shared" ref="Y7:Y23" si="6">Z7*P7</f>
        <v>12.3</v>
      </c>
      <c r="Z7" s="50">
        <v>0.075</v>
      </c>
      <c r="AA7" s="49">
        <f t="shared" ref="AA7:AA23" si="7">AB7*P7</f>
        <v>32.8</v>
      </c>
      <c r="AB7" s="48">
        <v>0.2</v>
      </c>
    </row>
    <row r="8" s="3" customFormat="1" ht="60.75" spans="1:28">
      <c r="A8" s="39">
        <v>2</v>
      </c>
      <c r="B8" s="40" t="s">
        <v>29</v>
      </c>
      <c r="C8" s="40" t="s">
        <v>30</v>
      </c>
      <c r="D8" s="41" t="s">
        <v>31</v>
      </c>
      <c r="E8" s="40" t="s">
        <v>32</v>
      </c>
      <c r="F8" s="42" t="s">
        <v>39</v>
      </c>
      <c r="G8" s="41" t="s">
        <v>40</v>
      </c>
      <c r="H8" s="41" t="s">
        <v>41</v>
      </c>
      <c r="I8" s="43" t="s">
        <v>36</v>
      </c>
      <c r="J8" s="43" t="s">
        <v>37</v>
      </c>
      <c r="K8" s="43" t="s">
        <v>38</v>
      </c>
      <c r="L8" s="44">
        <v>0.73</v>
      </c>
      <c r="M8" s="44">
        <v>1250</v>
      </c>
      <c r="N8" s="45">
        <v>0.032</v>
      </c>
      <c r="O8" s="46">
        <v>40</v>
      </c>
      <c r="P8" s="47">
        <f t="shared" si="1"/>
        <v>29.2</v>
      </c>
      <c r="Q8" s="47">
        <f t="shared" si="2"/>
        <v>10.22</v>
      </c>
      <c r="R8" s="45">
        <v>0.35</v>
      </c>
      <c r="S8" s="47">
        <f t="shared" si="3"/>
        <v>8.76</v>
      </c>
      <c r="T8" s="48">
        <v>0.3</v>
      </c>
      <c r="U8" s="49">
        <f t="shared" si="4"/>
        <v>4.38</v>
      </c>
      <c r="V8" s="50">
        <v>0.15</v>
      </c>
      <c r="W8" s="49">
        <f t="shared" si="5"/>
        <v>2.19</v>
      </c>
      <c r="X8" s="50">
        <v>0.075</v>
      </c>
      <c r="Y8" s="49">
        <f t="shared" si="6"/>
        <v>2.19</v>
      </c>
      <c r="Z8" s="50">
        <v>0.075</v>
      </c>
      <c r="AA8" s="49">
        <f t="shared" si="7"/>
        <v>5.84</v>
      </c>
      <c r="AB8" s="48">
        <v>0.2</v>
      </c>
    </row>
    <row r="9" s="3" customFormat="1" ht="60.75" spans="1:28">
      <c r="A9" s="39">
        <v>3</v>
      </c>
      <c r="B9" s="40" t="s">
        <v>29</v>
      </c>
      <c r="C9" s="40" t="s">
        <v>30</v>
      </c>
      <c r="D9" s="41" t="s">
        <v>31</v>
      </c>
      <c r="E9" s="40" t="s">
        <v>32</v>
      </c>
      <c r="F9" s="42" t="s">
        <v>42</v>
      </c>
      <c r="G9" s="41" t="s">
        <v>43</v>
      </c>
      <c r="H9" s="41" t="s">
        <v>44</v>
      </c>
      <c r="I9" s="43" t="s">
        <v>45</v>
      </c>
      <c r="J9" s="43" t="s">
        <v>46</v>
      </c>
      <c r="K9" s="43" t="s">
        <v>38</v>
      </c>
      <c r="L9" s="44">
        <v>1.43</v>
      </c>
      <c r="M9" s="44">
        <v>1250</v>
      </c>
      <c r="N9" s="45">
        <v>0.032</v>
      </c>
      <c r="O9" s="46">
        <v>40</v>
      </c>
      <c r="P9" s="47">
        <f t="shared" si="1"/>
        <v>57.2</v>
      </c>
      <c r="Q9" s="47">
        <f t="shared" si="2"/>
        <v>20.02</v>
      </c>
      <c r="R9" s="45">
        <v>0.35</v>
      </c>
      <c r="S9" s="47">
        <f t="shared" si="3"/>
        <v>17.16</v>
      </c>
      <c r="T9" s="48">
        <v>0.3</v>
      </c>
      <c r="U9" s="49">
        <f t="shared" si="4"/>
        <v>8.58</v>
      </c>
      <c r="V9" s="50">
        <v>0.15</v>
      </c>
      <c r="W9" s="49">
        <f t="shared" si="5"/>
        <v>4.29</v>
      </c>
      <c r="X9" s="50">
        <v>0.075</v>
      </c>
      <c r="Y9" s="49">
        <f t="shared" si="6"/>
        <v>4.29</v>
      </c>
      <c r="Z9" s="50">
        <v>0.075</v>
      </c>
      <c r="AA9" s="49">
        <f t="shared" si="7"/>
        <v>11.44</v>
      </c>
      <c r="AB9" s="48">
        <v>0.2</v>
      </c>
    </row>
    <row r="10" s="3" customFormat="1" ht="60.75" spans="1:28">
      <c r="A10" s="39">
        <v>4</v>
      </c>
      <c r="B10" s="40" t="s">
        <v>29</v>
      </c>
      <c r="C10" s="40" t="s">
        <v>30</v>
      </c>
      <c r="D10" s="41" t="s">
        <v>31</v>
      </c>
      <c r="E10" s="40" t="s">
        <v>32</v>
      </c>
      <c r="F10" s="42" t="s">
        <v>47</v>
      </c>
      <c r="G10" s="41" t="s">
        <v>48</v>
      </c>
      <c r="H10" s="41" t="s">
        <v>49</v>
      </c>
      <c r="I10" s="43" t="s">
        <v>45</v>
      </c>
      <c r="J10" s="43" t="s">
        <v>46</v>
      </c>
      <c r="K10" s="43" t="s">
        <v>38</v>
      </c>
      <c r="L10" s="44">
        <v>33.4</v>
      </c>
      <c r="M10" s="44">
        <v>1250</v>
      </c>
      <c r="N10" s="45">
        <v>0.032</v>
      </c>
      <c r="O10" s="46">
        <v>40</v>
      </c>
      <c r="P10" s="47">
        <f t="shared" si="1"/>
        <v>1336</v>
      </c>
      <c r="Q10" s="47">
        <f t="shared" si="2"/>
        <v>467.6</v>
      </c>
      <c r="R10" s="45">
        <v>0.35</v>
      </c>
      <c r="S10" s="47">
        <f t="shared" si="3"/>
        <v>400.8</v>
      </c>
      <c r="T10" s="48">
        <v>0.3</v>
      </c>
      <c r="U10" s="49">
        <f t="shared" si="4"/>
        <v>200.4</v>
      </c>
      <c r="V10" s="50">
        <v>0.15</v>
      </c>
      <c r="W10" s="49">
        <f t="shared" si="5"/>
        <v>100.2</v>
      </c>
      <c r="X10" s="50">
        <v>0.075</v>
      </c>
      <c r="Y10" s="49">
        <f t="shared" si="6"/>
        <v>100.2</v>
      </c>
      <c r="Z10" s="50">
        <v>0.075</v>
      </c>
      <c r="AA10" s="49">
        <f t="shared" si="7"/>
        <v>267.2</v>
      </c>
      <c r="AB10" s="48">
        <v>0.2</v>
      </c>
    </row>
    <row r="11" s="3" customFormat="1" ht="60.75" spans="1:28">
      <c r="A11" s="39">
        <v>5</v>
      </c>
      <c r="B11" s="40" t="s">
        <v>29</v>
      </c>
      <c r="C11" s="40" t="s">
        <v>30</v>
      </c>
      <c r="D11" s="41" t="s">
        <v>31</v>
      </c>
      <c r="E11" s="40" t="s">
        <v>32</v>
      </c>
      <c r="F11" s="42" t="s">
        <v>50</v>
      </c>
      <c r="G11" s="41" t="s">
        <v>51</v>
      </c>
      <c r="H11" s="41" t="s">
        <v>52</v>
      </c>
      <c r="I11" s="43" t="s">
        <v>45</v>
      </c>
      <c r="J11" s="43" t="s">
        <v>46</v>
      </c>
      <c r="K11" s="43" t="s">
        <v>38</v>
      </c>
      <c r="L11" s="44">
        <v>11</v>
      </c>
      <c r="M11" s="44">
        <v>1250</v>
      </c>
      <c r="N11" s="45">
        <v>0.032</v>
      </c>
      <c r="O11" s="46">
        <v>40</v>
      </c>
      <c r="P11" s="47">
        <f t="shared" si="1"/>
        <v>440</v>
      </c>
      <c r="Q11" s="47">
        <f t="shared" si="2"/>
        <v>154</v>
      </c>
      <c r="R11" s="45">
        <v>0.35</v>
      </c>
      <c r="S11" s="47">
        <f t="shared" si="3"/>
        <v>132</v>
      </c>
      <c r="T11" s="48">
        <v>0.3</v>
      </c>
      <c r="U11" s="49">
        <f t="shared" si="4"/>
        <v>66</v>
      </c>
      <c r="V11" s="50">
        <v>0.15</v>
      </c>
      <c r="W11" s="49">
        <f t="shared" si="5"/>
        <v>33</v>
      </c>
      <c r="X11" s="50">
        <v>0.075</v>
      </c>
      <c r="Y11" s="49">
        <f t="shared" si="6"/>
        <v>33</v>
      </c>
      <c r="Z11" s="50">
        <v>0.075</v>
      </c>
      <c r="AA11" s="49">
        <f t="shared" si="7"/>
        <v>88</v>
      </c>
      <c r="AB11" s="48">
        <v>0.2</v>
      </c>
    </row>
    <row r="12" s="3" customFormat="1" ht="120" customHeight="1" spans="1:28">
      <c r="A12" s="39">
        <v>6</v>
      </c>
      <c r="B12" s="40" t="s">
        <v>29</v>
      </c>
      <c r="C12" s="40" t="s">
        <v>30</v>
      </c>
      <c r="D12" s="41" t="s">
        <v>31</v>
      </c>
      <c r="E12" s="40" t="s">
        <v>32</v>
      </c>
      <c r="F12" s="42" t="s">
        <v>53</v>
      </c>
      <c r="G12" s="41" t="s">
        <v>54</v>
      </c>
      <c r="H12" s="41" t="s">
        <v>55</v>
      </c>
      <c r="I12" s="43" t="s">
        <v>36</v>
      </c>
      <c r="J12" s="43" t="s">
        <v>56</v>
      </c>
      <c r="K12" s="43" t="s">
        <v>38</v>
      </c>
      <c r="L12" s="44">
        <v>58.97</v>
      </c>
      <c r="M12" s="44">
        <v>1250</v>
      </c>
      <c r="N12" s="45">
        <v>0.032</v>
      </c>
      <c r="O12" s="46">
        <v>40</v>
      </c>
      <c r="P12" s="47">
        <f t="shared" si="1"/>
        <v>2358.8</v>
      </c>
      <c r="Q12" s="47">
        <f t="shared" si="2"/>
        <v>825.58</v>
      </c>
      <c r="R12" s="45">
        <v>0.35</v>
      </c>
      <c r="S12" s="47">
        <f t="shared" si="3"/>
        <v>707.64</v>
      </c>
      <c r="T12" s="48">
        <v>0.3</v>
      </c>
      <c r="U12" s="49">
        <f t="shared" si="4"/>
        <v>353.82</v>
      </c>
      <c r="V12" s="50">
        <v>0.15</v>
      </c>
      <c r="W12" s="49">
        <f t="shared" si="5"/>
        <v>176.91</v>
      </c>
      <c r="X12" s="50">
        <v>0.075</v>
      </c>
      <c r="Y12" s="49">
        <f t="shared" si="6"/>
        <v>176.91</v>
      </c>
      <c r="Z12" s="50">
        <v>0.075</v>
      </c>
      <c r="AA12" s="49">
        <f t="shared" si="7"/>
        <v>471.76</v>
      </c>
      <c r="AB12" s="48">
        <v>0.2</v>
      </c>
    </row>
    <row r="13" s="3" customFormat="1" ht="120" customHeight="1" spans="1:28">
      <c r="A13" s="39">
        <v>7</v>
      </c>
      <c r="B13" s="40" t="s">
        <v>29</v>
      </c>
      <c r="C13" s="40" t="s">
        <v>30</v>
      </c>
      <c r="D13" s="41" t="s">
        <v>31</v>
      </c>
      <c r="E13" s="40" t="s">
        <v>32</v>
      </c>
      <c r="F13" s="42" t="s">
        <v>57</v>
      </c>
      <c r="G13" s="41" t="s">
        <v>58</v>
      </c>
      <c r="H13" s="41" t="s">
        <v>59</v>
      </c>
      <c r="I13" s="43" t="s">
        <v>60</v>
      </c>
      <c r="J13" s="43" t="s">
        <v>61</v>
      </c>
      <c r="K13" s="43" t="s">
        <v>38</v>
      </c>
      <c r="L13" s="44">
        <v>60</v>
      </c>
      <c r="M13" s="44">
        <v>1250</v>
      </c>
      <c r="N13" s="45">
        <v>0.032</v>
      </c>
      <c r="O13" s="46">
        <v>40</v>
      </c>
      <c r="P13" s="47">
        <f t="shared" si="1"/>
        <v>2400</v>
      </c>
      <c r="Q13" s="47">
        <f t="shared" si="2"/>
        <v>840</v>
      </c>
      <c r="R13" s="45">
        <v>0.35</v>
      </c>
      <c r="S13" s="47">
        <f t="shared" si="3"/>
        <v>720</v>
      </c>
      <c r="T13" s="48">
        <v>0.3</v>
      </c>
      <c r="U13" s="49">
        <f t="shared" si="4"/>
        <v>360</v>
      </c>
      <c r="V13" s="50">
        <v>0.15</v>
      </c>
      <c r="W13" s="49">
        <f t="shared" si="5"/>
        <v>180</v>
      </c>
      <c r="X13" s="50">
        <v>0.075</v>
      </c>
      <c r="Y13" s="49">
        <f t="shared" si="6"/>
        <v>180</v>
      </c>
      <c r="Z13" s="50">
        <v>0.075</v>
      </c>
      <c r="AA13" s="49">
        <f t="shared" si="7"/>
        <v>480</v>
      </c>
      <c r="AB13" s="48">
        <v>0.2</v>
      </c>
    </row>
    <row r="14" s="3" customFormat="1" ht="120" customHeight="1" spans="1:28">
      <c r="A14" s="39">
        <v>8</v>
      </c>
      <c r="B14" s="40" t="s">
        <v>29</v>
      </c>
      <c r="C14" s="40" t="s">
        <v>30</v>
      </c>
      <c r="D14" s="41" t="s">
        <v>31</v>
      </c>
      <c r="E14" s="40" t="s">
        <v>32</v>
      </c>
      <c r="F14" s="42" t="s">
        <v>62</v>
      </c>
      <c r="G14" s="41" t="s">
        <v>63</v>
      </c>
      <c r="H14" s="41" t="s">
        <v>64</v>
      </c>
      <c r="I14" s="43" t="s">
        <v>60</v>
      </c>
      <c r="J14" s="43" t="s">
        <v>65</v>
      </c>
      <c r="K14" s="43" t="s">
        <v>38</v>
      </c>
      <c r="L14" s="44">
        <v>2</v>
      </c>
      <c r="M14" s="44">
        <v>1250</v>
      </c>
      <c r="N14" s="45">
        <v>0.032</v>
      </c>
      <c r="O14" s="46">
        <v>40</v>
      </c>
      <c r="P14" s="47">
        <f t="shared" si="1"/>
        <v>80</v>
      </c>
      <c r="Q14" s="47">
        <f t="shared" si="2"/>
        <v>28</v>
      </c>
      <c r="R14" s="45">
        <v>0.35</v>
      </c>
      <c r="S14" s="47">
        <f t="shared" si="3"/>
        <v>24</v>
      </c>
      <c r="T14" s="48">
        <v>0.3</v>
      </c>
      <c r="U14" s="49">
        <f t="shared" si="4"/>
        <v>12</v>
      </c>
      <c r="V14" s="50">
        <v>0.15</v>
      </c>
      <c r="W14" s="49">
        <f t="shared" si="5"/>
        <v>6</v>
      </c>
      <c r="X14" s="50">
        <v>0.075</v>
      </c>
      <c r="Y14" s="49">
        <f t="shared" si="6"/>
        <v>6</v>
      </c>
      <c r="Z14" s="50">
        <v>0.075</v>
      </c>
      <c r="AA14" s="49">
        <f t="shared" si="7"/>
        <v>16</v>
      </c>
      <c r="AB14" s="48">
        <v>0.2</v>
      </c>
    </row>
    <row r="15" s="3" customFormat="1" ht="120" customHeight="1" spans="1:28">
      <c r="A15" s="39">
        <v>9</v>
      </c>
      <c r="B15" s="40" t="s">
        <v>29</v>
      </c>
      <c r="C15" s="40" t="s">
        <v>30</v>
      </c>
      <c r="D15" s="41" t="s">
        <v>31</v>
      </c>
      <c r="E15" s="40" t="s">
        <v>32</v>
      </c>
      <c r="F15" s="42" t="s">
        <v>66</v>
      </c>
      <c r="G15" s="41" t="s">
        <v>67</v>
      </c>
      <c r="H15" s="41" t="s">
        <v>68</v>
      </c>
      <c r="I15" s="43" t="s">
        <v>69</v>
      </c>
      <c r="J15" s="43" t="s">
        <v>65</v>
      </c>
      <c r="K15" s="43" t="s">
        <v>38</v>
      </c>
      <c r="L15" s="44">
        <v>74</v>
      </c>
      <c r="M15" s="44">
        <v>1250</v>
      </c>
      <c r="N15" s="45">
        <v>0.032</v>
      </c>
      <c r="O15" s="46">
        <v>40</v>
      </c>
      <c r="P15" s="47">
        <f t="shared" si="1"/>
        <v>2960</v>
      </c>
      <c r="Q15" s="47">
        <f t="shared" si="2"/>
        <v>1036</v>
      </c>
      <c r="R15" s="45">
        <v>0.35</v>
      </c>
      <c r="S15" s="47">
        <f t="shared" si="3"/>
        <v>888</v>
      </c>
      <c r="T15" s="48">
        <v>0.3</v>
      </c>
      <c r="U15" s="49">
        <f t="shared" si="4"/>
        <v>444</v>
      </c>
      <c r="V15" s="50">
        <v>0.15</v>
      </c>
      <c r="W15" s="49">
        <f t="shared" si="5"/>
        <v>222</v>
      </c>
      <c r="X15" s="50">
        <v>0.075</v>
      </c>
      <c r="Y15" s="49">
        <f t="shared" si="6"/>
        <v>222</v>
      </c>
      <c r="Z15" s="50">
        <v>0.075</v>
      </c>
      <c r="AA15" s="49">
        <f t="shared" si="7"/>
        <v>592</v>
      </c>
      <c r="AB15" s="48">
        <v>0.2</v>
      </c>
    </row>
    <row r="16" s="3" customFormat="1" ht="120" customHeight="1" spans="1:28">
      <c r="A16" s="39">
        <v>10</v>
      </c>
      <c r="B16" s="40" t="s">
        <v>29</v>
      </c>
      <c r="C16" s="40" t="s">
        <v>30</v>
      </c>
      <c r="D16" s="41" t="s">
        <v>31</v>
      </c>
      <c r="E16" s="40" t="s">
        <v>32</v>
      </c>
      <c r="F16" s="42" t="s">
        <v>70</v>
      </c>
      <c r="G16" s="41" t="s">
        <v>71</v>
      </c>
      <c r="H16" s="41" t="s">
        <v>72</v>
      </c>
      <c r="I16" s="43" t="s">
        <v>65</v>
      </c>
      <c r="J16" s="43" t="s">
        <v>73</v>
      </c>
      <c r="K16" s="43" t="s">
        <v>38</v>
      </c>
      <c r="L16" s="44">
        <v>15</v>
      </c>
      <c r="M16" s="44">
        <v>1250</v>
      </c>
      <c r="N16" s="45">
        <v>0.032</v>
      </c>
      <c r="O16" s="46">
        <v>40</v>
      </c>
      <c r="P16" s="47">
        <f t="shared" si="1"/>
        <v>600</v>
      </c>
      <c r="Q16" s="47">
        <f t="shared" si="2"/>
        <v>210</v>
      </c>
      <c r="R16" s="45">
        <v>0.35</v>
      </c>
      <c r="S16" s="47">
        <f t="shared" si="3"/>
        <v>180</v>
      </c>
      <c r="T16" s="48">
        <v>0.3</v>
      </c>
      <c r="U16" s="49">
        <f t="shared" si="4"/>
        <v>90</v>
      </c>
      <c r="V16" s="50">
        <v>0.15</v>
      </c>
      <c r="W16" s="49">
        <f t="shared" si="5"/>
        <v>45</v>
      </c>
      <c r="X16" s="50">
        <v>0.075</v>
      </c>
      <c r="Y16" s="49">
        <f t="shared" si="6"/>
        <v>45</v>
      </c>
      <c r="Z16" s="50">
        <v>0.075</v>
      </c>
      <c r="AA16" s="49">
        <f t="shared" si="7"/>
        <v>120</v>
      </c>
      <c r="AB16" s="48">
        <v>0.2</v>
      </c>
    </row>
    <row r="17" s="3" customFormat="1" ht="120" customHeight="1" spans="1:31">
      <c r="A17" s="39">
        <v>11</v>
      </c>
      <c r="B17" s="40" t="s">
        <v>29</v>
      </c>
      <c r="C17" s="40" t="s">
        <v>30</v>
      </c>
      <c r="D17" s="41" t="s">
        <v>31</v>
      </c>
      <c r="E17" s="40" t="s">
        <v>32</v>
      </c>
      <c r="F17" s="42" t="s">
        <v>74</v>
      </c>
      <c r="G17" s="41" t="s">
        <v>75</v>
      </c>
      <c r="H17" s="41" t="s">
        <v>76</v>
      </c>
      <c r="I17" s="43" t="s">
        <v>73</v>
      </c>
      <c r="J17" s="43" t="s">
        <v>77</v>
      </c>
      <c r="K17" s="43" t="s">
        <v>38</v>
      </c>
      <c r="L17" s="44">
        <v>30</v>
      </c>
      <c r="M17" s="44">
        <v>1250</v>
      </c>
      <c r="N17" s="45">
        <v>0.032</v>
      </c>
      <c r="O17" s="46">
        <v>40</v>
      </c>
      <c r="P17" s="47">
        <f t="shared" si="1"/>
        <v>1200</v>
      </c>
      <c r="Q17" s="47">
        <f t="shared" si="2"/>
        <v>420</v>
      </c>
      <c r="R17" s="45">
        <v>0.35</v>
      </c>
      <c r="S17" s="47">
        <f t="shared" si="3"/>
        <v>360</v>
      </c>
      <c r="T17" s="48">
        <v>0.3</v>
      </c>
      <c r="U17" s="49">
        <f t="shared" si="4"/>
        <v>180</v>
      </c>
      <c r="V17" s="50">
        <v>0.15</v>
      </c>
      <c r="W17" s="49">
        <f t="shared" si="5"/>
        <v>90</v>
      </c>
      <c r="X17" s="50">
        <v>0.075</v>
      </c>
      <c r="Y17" s="49">
        <f t="shared" si="6"/>
        <v>90</v>
      </c>
      <c r="Z17" s="50">
        <v>0.075</v>
      </c>
      <c r="AA17" s="49">
        <f t="shared" si="7"/>
        <v>240</v>
      </c>
      <c r="AB17" s="48">
        <v>0.2</v>
      </c>
    </row>
    <row r="18" s="3" customFormat="1" ht="120" customHeight="1" spans="1:31">
      <c r="A18" s="39">
        <v>12</v>
      </c>
      <c r="B18" s="40" t="s">
        <v>29</v>
      </c>
      <c r="C18" s="40" t="s">
        <v>30</v>
      </c>
      <c r="D18" s="41" t="s">
        <v>31</v>
      </c>
      <c r="E18" s="40" t="s">
        <v>32</v>
      </c>
      <c r="F18" s="42" t="s">
        <v>78</v>
      </c>
      <c r="G18" s="41" t="s">
        <v>79</v>
      </c>
      <c r="H18" s="41" t="s">
        <v>80</v>
      </c>
      <c r="I18" s="43" t="s">
        <v>73</v>
      </c>
      <c r="J18" s="43" t="s">
        <v>77</v>
      </c>
      <c r="K18" s="43" t="s">
        <v>38</v>
      </c>
      <c r="L18" s="44">
        <v>166</v>
      </c>
      <c r="M18" s="44">
        <v>1250</v>
      </c>
      <c r="N18" s="45">
        <v>0.032</v>
      </c>
      <c r="O18" s="46">
        <v>40</v>
      </c>
      <c r="P18" s="47">
        <f t="shared" si="1"/>
        <v>6640</v>
      </c>
      <c r="Q18" s="47">
        <f t="shared" si="2"/>
        <v>2324</v>
      </c>
      <c r="R18" s="45">
        <v>0.35</v>
      </c>
      <c r="S18" s="47">
        <f t="shared" si="3"/>
        <v>1992</v>
      </c>
      <c r="T18" s="48">
        <v>0.3</v>
      </c>
      <c r="U18" s="49">
        <f t="shared" si="4"/>
        <v>996</v>
      </c>
      <c r="V18" s="50">
        <v>0.15</v>
      </c>
      <c r="W18" s="49">
        <f t="shared" si="5"/>
        <v>498</v>
      </c>
      <c r="X18" s="50">
        <v>0.075</v>
      </c>
      <c r="Y18" s="49">
        <f t="shared" si="6"/>
        <v>498</v>
      </c>
      <c r="Z18" s="50">
        <v>0.075</v>
      </c>
      <c r="AA18" s="49">
        <f t="shared" si="7"/>
        <v>1328</v>
      </c>
      <c r="AB18" s="48">
        <v>0.2</v>
      </c>
    </row>
    <row r="19" s="3" customFormat="1" ht="120" customHeight="1" spans="1:31">
      <c r="A19" s="39">
        <v>13</v>
      </c>
      <c r="B19" s="40" t="s">
        <v>29</v>
      </c>
      <c r="C19" s="40" t="s">
        <v>30</v>
      </c>
      <c r="D19" s="41" t="s">
        <v>31</v>
      </c>
      <c r="E19" s="40" t="s">
        <v>32</v>
      </c>
      <c r="F19" s="42" t="s">
        <v>81</v>
      </c>
      <c r="G19" s="41" t="s">
        <v>82</v>
      </c>
      <c r="H19" s="41" t="s">
        <v>83</v>
      </c>
      <c r="I19" s="43" t="s">
        <v>73</v>
      </c>
      <c r="J19" s="43" t="s">
        <v>77</v>
      </c>
      <c r="K19" s="43" t="s">
        <v>38</v>
      </c>
      <c r="L19" s="44">
        <v>102</v>
      </c>
      <c r="M19" s="44">
        <v>1250</v>
      </c>
      <c r="N19" s="45">
        <v>0.032</v>
      </c>
      <c r="O19" s="46">
        <v>40</v>
      </c>
      <c r="P19" s="47">
        <f t="shared" si="1"/>
        <v>4080</v>
      </c>
      <c r="Q19" s="47">
        <f t="shared" si="2"/>
        <v>1428</v>
      </c>
      <c r="R19" s="45">
        <v>0.35</v>
      </c>
      <c r="S19" s="47">
        <f t="shared" si="3"/>
        <v>1224</v>
      </c>
      <c r="T19" s="48">
        <v>0.3</v>
      </c>
      <c r="U19" s="49">
        <f t="shared" si="4"/>
        <v>612</v>
      </c>
      <c r="V19" s="50">
        <v>0.15</v>
      </c>
      <c r="W19" s="49">
        <f t="shared" si="5"/>
        <v>306</v>
      </c>
      <c r="X19" s="50">
        <v>0.075</v>
      </c>
      <c r="Y19" s="49">
        <f t="shared" si="6"/>
        <v>306</v>
      </c>
      <c r="Z19" s="50">
        <v>0.075</v>
      </c>
      <c r="AA19" s="49">
        <f t="shared" si="7"/>
        <v>816</v>
      </c>
      <c r="AB19" s="48">
        <v>0.2</v>
      </c>
    </row>
    <row r="20" s="3" customFormat="1" ht="120" customHeight="1" spans="1:31">
      <c r="A20" s="39">
        <v>14</v>
      </c>
      <c r="B20" s="40" t="s">
        <v>29</v>
      </c>
      <c r="C20" s="40" t="s">
        <v>30</v>
      </c>
      <c r="D20" s="41" t="s">
        <v>31</v>
      </c>
      <c r="E20" s="40" t="s">
        <v>32</v>
      </c>
      <c r="F20" s="42" t="s">
        <v>84</v>
      </c>
      <c r="G20" s="41" t="s">
        <v>85</v>
      </c>
      <c r="H20" s="41" t="s">
        <v>86</v>
      </c>
      <c r="I20" s="43" t="s">
        <v>87</v>
      </c>
      <c r="J20" s="43" t="s">
        <v>88</v>
      </c>
      <c r="K20" s="43" t="s">
        <v>38</v>
      </c>
      <c r="L20" s="44">
        <v>80</v>
      </c>
      <c r="M20" s="44">
        <v>1250</v>
      </c>
      <c r="N20" s="45">
        <v>0.032</v>
      </c>
      <c r="O20" s="46">
        <v>40</v>
      </c>
      <c r="P20" s="47">
        <f t="shared" si="1"/>
        <v>3200</v>
      </c>
      <c r="Q20" s="47">
        <f t="shared" si="2"/>
        <v>1120</v>
      </c>
      <c r="R20" s="45">
        <v>0.35</v>
      </c>
      <c r="S20" s="47">
        <f t="shared" si="3"/>
        <v>960</v>
      </c>
      <c r="T20" s="48">
        <v>0.3</v>
      </c>
      <c r="U20" s="49">
        <f t="shared" si="4"/>
        <v>480</v>
      </c>
      <c r="V20" s="50">
        <v>0.15</v>
      </c>
      <c r="W20" s="49">
        <f t="shared" si="5"/>
        <v>240</v>
      </c>
      <c r="X20" s="50">
        <v>0.075</v>
      </c>
      <c r="Y20" s="49">
        <f t="shared" si="6"/>
        <v>240</v>
      </c>
      <c r="Z20" s="50">
        <v>0.075</v>
      </c>
      <c r="AA20" s="49">
        <f t="shared" si="7"/>
        <v>640</v>
      </c>
      <c r="AB20" s="48">
        <v>0.2</v>
      </c>
    </row>
    <row r="21" s="3" customFormat="1" ht="120" customHeight="1" spans="1:31">
      <c r="A21" s="39">
        <v>15</v>
      </c>
      <c r="B21" s="40" t="s">
        <v>29</v>
      </c>
      <c r="C21" s="40" t="s">
        <v>30</v>
      </c>
      <c r="D21" s="41" t="s">
        <v>31</v>
      </c>
      <c r="E21" s="40" t="s">
        <v>32</v>
      </c>
      <c r="F21" s="42" t="s">
        <v>89</v>
      </c>
      <c r="G21" s="41" t="s">
        <v>90</v>
      </c>
      <c r="H21" s="41" t="s">
        <v>91</v>
      </c>
      <c r="I21" s="43" t="s">
        <v>88</v>
      </c>
      <c r="J21" s="43" t="s">
        <v>92</v>
      </c>
      <c r="K21" s="43" t="s">
        <v>38</v>
      </c>
      <c r="L21" s="44">
        <v>150</v>
      </c>
      <c r="M21" s="44">
        <v>1250</v>
      </c>
      <c r="N21" s="45">
        <v>0.032</v>
      </c>
      <c r="O21" s="46">
        <v>40</v>
      </c>
      <c r="P21" s="47">
        <f t="shared" si="1"/>
        <v>6000</v>
      </c>
      <c r="Q21" s="47">
        <f t="shared" si="2"/>
        <v>2100</v>
      </c>
      <c r="R21" s="45">
        <v>0.35</v>
      </c>
      <c r="S21" s="47">
        <f t="shared" si="3"/>
        <v>1800</v>
      </c>
      <c r="T21" s="48">
        <v>0.3</v>
      </c>
      <c r="U21" s="49">
        <f t="shared" si="4"/>
        <v>900</v>
      </c>
      <c r="V21" s="50">
        <v>0.15</v>
      </c>
      <c r="W21" s="49">
        <f t="shared" si="5"/>
        <v>450</v>
      </c>
      <c r="X21" s="50">
        <v>0.075</v>
      </c>
      <c r="Y21" s="49">
        <f t="shared" si="6"/>
        <v>450</v>
      </c>
      <c r="Z21" s="50">
        <v>0.075</v>
      </c>
      <c r="AA21" s="49">
        <f t="shared" si="7"/>
        <v>1200</v>
      </c>
      <c r="AB21" s="48">
        <v>0.2</v>
      </c>
    </row>
    <row r="22" s="3" customFormat="1" ht="120" customHeight="1" spans="1:31">
      <c r="A22" s="39">
        <v>16</v>
      </c>
      <c r="B22" s="40" t="s">
        <v>29</v>
      </c>
      <c r="C22" s="40" t="s">
        <v>30</v>
      </c>
      <c r="D22" s="41" t="s">
        <v>31</v>
      </c>
      <c r="E22" s="40" t="s">
        <v>32</v>
      </c>
      <c r="F22" s="42" t="s">
        <v>93</v>
      </c>
      <c r="G22" s="41" t="s">
        <v>67</v>
      </c>
      <c r="H22" s="41" t="s">
        <v>94</v>
      </c>
      <c r="I22" s="43" t="s">
        <v>95</v>
      </c>
      <c r="J22" s="43" t="s">
        <v>96</v>
      </c>
      <c r="K22" s="43" t="s">
        <v>38</v>
      </c>
      <c r="L22" s="44">
        <v>112</v>
      </c>
      <c r="M22" s="44">
        <v>1250</v>
      </c>
      <c r="N22" s="45">
        <v>0.032</v>
      </c>
      <c r="O22" s="46">
        <v>40</v>
      </c>
      <c r="P22" s="47">
        <f t="shared" si="1"/>
        <v>4480</v>
      </c>
      <c r="Q22" s="47">
        <f t="shared" si="2"/>
        <v>1568</v>
      </c>
      <c r="R22" s="45">
        <v>0.35</v>
      </c>
      <c r="S22" s="47">
        <f t="shared" si="3"/>
        <v>1344</v>
      </c>
      <c r="T22" s="48">
        <v>0.3</v>
      </c>
      <c r="U22" s="49">
        <f t="shared" si="4"/>
        <v>672</v>
      </c>
      <c r="V22" s="50">
        <v>0.15</v>
      </c>
      <c r="W22" s="49">
        <f t="shared" si="5"/>
        <v>336</v>
      </c>
      <c r="X22" s="50">
        <v>0.075</v>
      </c>
      <c r="Y22" s="49">
        <f t="shared" si="6"/>
        <v>336</v>
      </c>
      <c r="Z22" s="50">
        <v>0.075</v>
      </c>
      <c r="AA22" s="49">
        <f t="shared" si="7"/>
        <v>896</v>
      </c>
      <c r="AB22" s="48">
        <v>0.2</v>
      </c>
    </row>
    <row r="23" s="3" customFormat="1" ht="120" customHeight="1" spans="1:31">
      <c r="A23" s="39">
        <v>17</v>
      </c>
      <c r="B23" s="40" t="s">
        <v>29</v>
      </c>
      <c r="C23" s="40" t="s">
        <v>30</v>
      </c>
      <c r="D23" s="41" t="s">
        <v>31</v>
      </c>
      <c r="E23" s="40" t="s">
        <v>32</v>
      </c>
      <c r="F23" s="42" t="s">
        <v>97</v>
      </c>
      <c r="G23" s="41" t="s">
        <v>98</v>
      </c>
      <c r="H23" s="41" t="s">
        <v>99</v>
      </c>
      <c r="I23" s="43" t="s">
        <v>100</v>
      </c>
      <c r="J23" s="43" t="s">
        <v>101</v>
      </c>
      <c r="K23" s="43" t="s">
        <v>102</v>
      </c>
      <c r="L23" s="44">
        <v>138</v>
      </c>
      <c r="M23" s="44">
        <v>1250</v>
      </c>
      <c r="N23" s="45">
        <v>0.032</v>
      </c>
      <c r="O23" s="46">
        <v>40</v>
      </c>
      <c r="P23" s="47">
        <f t="shared" si="1"/>
        <v>5520</v>
      </c>
      <c r="Q23" s="47">
        <f t="shared" si="2"/>
        <v>1932</v>
      </c>
      <c r="R23" s="45">
        <v>0.35</v>
      </c>
      <c r="S23" s="47">
        <f t="shared" si="3"/>
        <v>1656</v>
      </c>
      <c r="T23" s="48">
        <v>0.3</v>
      </c>
      <c r="U23" s="49">
        <f t="shared" si="4"/>
        <v>828</v>
      </c>
      <c r="V23" s="50">
        <v>0.15</v>
      </c>
      <c r="W23" s="49">
        <f t="shared" si="5"/>
        <v>414</v>
      </c>
      <c r="X23" s="50">
        <v>0.075</v>
      </c>
      <c r="Y23" s="49">
        <f t="shared" si="6"/>
        <v>414</v>
      </c>
      <c r="Z23" s="50">
        <v>0.075</v>
      </c>
      <c r="AA23" s="49">
        <f t="shared" si="7"/>
        <v>1104</v>
      </c>
      <c r="AB23" s="48">
        <v>0.2</v>
      </c>
    </row>
    <row r="24" s="4" customFormat="1" ht="100" customHeight="1" spans="1:31">
      <c r="A24" s="39">
        <v>18</v>
      </c>
      <c r="B24" s="51" t="s">
        <v>29</v>
      </c>
      <c r="C24" s="51" t="s">
        <v>103</v>
      </c>
      <c r="D24" s="52" t="s">
        <v>104</v>
      </c>
      <c r="E24" s="51" t="s">
        <v>32</v>
      </c>
      <c r="F24" s="53" t="s">
        <v>105</v>
      </c>
      <c r="G24" s="52" t="s">
        <v>106</v>
      </c>
      <c r="H24" s="52" t="s">
        <v>107</v>
      </c>
      <c r="I24" s="54" t="s">
        <v>108</v>
      </c>
      <c r="J24" s="54" t="s">
        <v>102</v>
      </c>
      <c r="K24" s="54" t="s">
        <v>109</v>
      </c>
      <c r="L24" s="55">
        <v>80</v>
      </c>
      <c r="M24" s="55">
        <v>1100</v>
      </c>
      <c r="N24" s="56">
        <v>0.04</v>
      </c>
      <c r="O24" s="57">
        <f t="shared" ref="O24:O31" si="8">ROUND(P24/L24,2)</f>
        <v>44</v>
      </c>
      <c r="P24" s="57">
        <f t="shared" ref="P24:P31" si="9">ROUND(L24*M24*N24,2)</f>
        <v>3520</v>
      </c>
      <c r="Q24" s="57">
        <f t="shared" ref="Q24:Q31" si="10">ROUND(P24*R24,2)</f>
        <v>1232</v>
      </c>
      <c r="R24" s="58">
        <v>0.35</v>
      </c>
      <c r="S24" s="57">
        <f t="shared" ref="S24:S31" si="11">ROUND(P24*T24,2)</f>
        <v>1056</v>
      </c>
      <c r="T24" s="59">
        <v>0.3</v>
      </c>
      <c r="U24" s="57">
        <f t="shared" ref="U24:U31" si="12">W24+Y24</f>
        <v>528</v>
      </c>
      <c r="V24" s="58">
        <v>0.15</v>
      </c>
      <c r="W24" s="57">
        <f t="shared" ref="W24:W31" si="13">ROUND(P24*X24,2)</f>
        <v>0</v>
      </c>
      <c r="X24" s="58">
        <v>0</v>
      </c>
      <c r="Y24" s="57">
        <f t="shared" ref="Y24:Y31" si="14">ROUND(P24*Z24,2)</f>
        <v>528</v>
      </c>
      <c r="Z24" s="58">
        <v>0.15</v>
      </c>
      <c r="AA24" s="57">
        <f t="shared" ref="AA24:AA31" si="15">P24*AB24</f>
        <v>704</v>
      </c>
      <c r="AB24" s="59">
        <v>0.2</v>
      </c>
      <c r="AC24" s="3"/>
      <c r="AD24" s="3"/>
      <c r="AE24" s="3"/>
    </row>
    <row r="25" s="3" customFormat="1" ht="120" customHeight="1" spans="1:31">
      <c r="A25" s="39">
        <v>19</v>
      </c>
      <c r="B25" s="40" t="s">
        <v>29</v>
      </c>
      <c r="C25" s="40" t="s">
        <v>110</v>
      </c>
      <c r="D25" s="41" t="s">
        <v>110</v>
      </c>
      <c r="E25" s="40" t="s">
        <v>32</v>
      </c>
      <c r="F25" s="42" t="s">
        <v>111</v>
      </c>
      <c r="G25" s="41" t="s">
        <v>112</v>
      </c>
      <c r="H25" s="41" t="s">
        <v>113</v>
      </c>
      <c r="I25" s="43" t="s">
        <v>114</v>
      </c>
      <c r="J25" s="43" t="s">
        <v>88</v>
      </c>
      <c r="K25" s="43" t="s">
        <v>115</v>
      </c>
      <c r="L25" s="44">
        <v>986</v>
      </c>
      <c r="M25" s="44">
        <v>2500</v>
      </c>
      <c r="N25" s="45">
        <v>0.07</v>
      </c>
      <c r="O25" s="46">
        <v>175</v>
      </c>
      <c r="P25" s="47">
        <f>L25*O25</f>
        <v>172550</v>
      </c>
      <c r="Q25" s="47">
        <f>R25*P25</f>
        <v>69020</v>
      </c>
      <c r="R25" s="45">
        <v>0.4</v>
      </c>
      <c r="S25" s="47">
        <f>T25*P25</f>
        <v>43137.5</v>
      </c>
      <c r="T25" s="48">
        <v>0.25</v>
      </c>
      <c r="U25" s="49">
        <f>V25*P25</f>
        <v>17255</v>
      </c>
      <c r="V25" s="50">
        <v>0.1</v>
      </c>
      <c r="W25" s="49">
        <f>X25*P25</f>
        <v>0</v>
      </c>
      <c r="X25" s="50">
        <v>0</v>
      </c>
      <c r="Y25" s="49">
        <f>Z25*P25</f>
        <v>17255</v>
      </c>
      <c r="Z25" s="60">
        <v>0.1</v>
      </c>
      <c r="AA25" s="49">
        <f>AB25*P25</f>
        <v>43137.5</v>
      </c>
      <c r="AB25" s="48">
        <v>0.25</v>
      </c>
    </row>
    <row r="26" s="3" customFormat="1" ht="120" customHeight="1" spans="1:31">
      <c r="A26" s="39">
        <v>20</v>
      </c>
      <c r="B26" s="40" t="s">
        <v>29</v>
      </c>
      <c r="C26" s="40" t="s">
        <v>110</v>
      </c>
      <c r="D26" s="41" t="s">
        <v>110</v>
      </c>
      <c r="E26" s="40" t="s">
        <v>32</v>
      </c>
      <c r="F26" s="42" t="s">
        <v>116</v>
      </c>
      <c r="G26" s="41" t="s">
        <v>117</v>
      </c>
      <c r="H26" s="41" t="s">
        <v>118</v>
      </c>
      <c r="I26" s="43" t="s">
        <v>119</v>
      </c>
      <c r="J26" s="43" t="s">
        <v>120</v>
      </c>
      <c r="K26" s="43" t="s">
        <v>121</v>
      </c>
      <c r="L26" s="44">
        <v>20</v>
      </c>
      <c r="M26" s="44">
        <v>2500</v>
      </c>
      <c r="N26" s="45">
        <v>0.07</v>
      </c>
      <c r="O26" s="46">
        <v>175</v>
      </c>
      <c r="P26" s="47">
        <f>L26*O26</f>
        <v>3500</v>
      </c>
      <c r="Q26" s="47">
        <f>R26*P26</f>
        <v>1400</v>
      </c>
      <c r="R26" s="45">
        <v>0.4</v>
      </c>
      <c r="S26" s="47">
        <f>T26*P26</f>
        <v>875</v>
      </c>
      <c r="T26" s="48">
        <v>0.25</v>
      </c>
      <c r="U26" s="49">
        <f>V26*P26</f>
        <v>350</v>
      </c>
      <c r="V26" s="50">
        <v>0.1</v>
      </c>
      <c r="W26" s="49">
        <f>X26*P26</f>
        <v>0</v>
      </c>
      <c r="X26" s="50">
        <v>0</v>
      </c>
      <c r="Y26" s="49">
        <f>Z26*P26</f>
        <v>350</v>
      </c>
      <c r="Z26" s="60">
        <v>0.1</v>
      </c>
      <c r="AA26" s="49">
        <f>AB26*P26</f>
        <v>875</v>
      </c>
      <c r="AB26" s="48">
        <v>0.25</v>
      </c>
    </row>
    <row r="27" s="4" customFormat="1" ht="100" customHeight="1" spans="1:31">
      <c r="A27" s="39">
        <v>21</v>
      </c>
      <c r="B27" s="51" t="s">
        <v>29</v>
      </c>
      <c r="C27" s="51" t="s">
        <v>110</v>
      </c>
      <c r="D27" s="52" t="s">
        <v>110</v>
      </c>
      <c r="E27" s="51" t="s">
        <v>32</v>
      </c>
      <c r="F27" s="53" t="s">
        <v>122</v>
      </c>
      <c r="G27" s="52" t="s">
        <v>123</v>
      </c>
      <c r="H27" s="52" t="s">
        <v>124</v>
      </c>
      <c r="I27" s="54" t="s">
        <v>125</v>
      </c>
      <c r="J27" s="54" t="s">
        <v>126</v>
      </c>
      <c r="K27" s="54" t="s">
        <v>127</v>
      </c>
      <c r="L27" s="55">
        <v>5000</v>
      </c>
      <c r="M27" s="55">
        <v>2500</v>
      </c>
      <c r="N27" s="56">
        <v>0.07</v>
      </c>
      <c r="O27" s="57">
        <f t="shared" si="8"/>
        <v>175</v>
      </c>
      <c r="P27" s="57">
        <f t="shared" si="9"/>
        <v>875000</v>
      </c>
      <c r="Q27" s="57">
        <f t="shared" si="10"/>
        <v>350000</v>
      </c>
      <c r="R27" s="58">
        <v>0.4</v>
      </c>
      <c r="S27" s="57">
        <f t="shared" si="11"/>
        <v>218750</v>
      </c>
      <c r="T27" s="59">
        <v>0.25</v>
      </c>
      <c r="U27" s="57">
        <f t="shared" si="12"/>
        <v>87500</v>
      </c>
      <c r="V27" s="58">
        <v>0.1</v>
      </c>
      <c r="W27" s="57">
        <f t="shared" si="13"/>
        <v>0</v>
      </c>
      <c r="X27" s="58">
        <v>0</v>
      </c>
      <c r="Y27" s="57">
        <f t="shared" si="14"/>
        <v>87500</v>
      </c>
      <c r="Z27" s="58">
        <v>0.1</v>
      </c>
      <c r="AA27" s="57">
        <f t="shared" si="15"/>
        <v>218750</v>
      </c>
      <c r="AB27" s="59">
        <v>0.25</v>
      </c>
      <c r="AC27" s="3"/>
      <c r="AD27" s="3"/>
      <c r="AE27" s="3"/>
    </row>
    <row r="28" s="4" customFormat="1" ht="100" customHeight="1" spans="1:31">
      <c r="A28" s="39">
        <v>22</v>
      </c>
      <c r="B28" s="51" t="s">
        <v>29</v>
      </c>
      <c r="C28" s="51" t="s">
        <v>110</v>
      </c>
      <c r="D28" s="52" t="s">
        <v>110</v>
      </c>
      <c r="E28" s="51" t="s">
        <v>32</v>
      </c>
      <c r="F28" s="53" t="s">
        <v>128</v>
      </c>
      <c r="G28" s="52" t="s">
        <v>129</v>
      </c>
      <c r="H28" s="52" t="s">
        <v>130</v>
      </c>
      <c r="I28" s="54" t="s">
        <v>125</v>
      </c>
      <c r="J28" s="54" t="s">
        <v>131</v>
      </c>
      <c r="K28" s="54" t="s">
        <v>132</v>
      </c>
      <c r="L28" s="55">
        <v>66</v>
      </c>
      <c r="M28" s="55">
        <v>2500</v>
      </c>
      <c r="N28" s="56">
        <v>0.07</v>
      </c>
      <c r="O28" s="57">
        <f t="shared" si="8"/>
        <v>175</v>
      </c>
      <c r="P28" s="57">
        <f t="shared" si="9"/>
        <v>11550</v>
      </c>
      <c r="Q28" s="57">
        <f t="shared" si="10"/>
        <v>4620</v>
      </c>
      <c r="R28" s="58">
        <v>0.4</v>
      </c>
      <c r="S28" s="57">
        <f t="shared" si="11"/>
        <v>2887.5</v>
      </c>
      <c r="T28" s="59">
        <v>0.25</v>
      </c>
      <c r="U28" s="57">
        <f t="shared" si="12"/>
        <v>1155</v>
      </c>
      <c r="V28" s="58">
        <v>0.1</v>
      </c>
      <c r="W28" s="57">
        <f t="shared" si="13"/>
        <v>0</v>
      </c>
      <c r="X28" s="58">
        <v>0</v>
      </c>
      <c r="Y28" s="57">
        <f t="shared" si="14"/>
        <v>1155</v>
      </c>
      <c r="Z28" s="58">
        <v>0.1</v>
      </c>
      <c r="AA28" s="57">
        <f t="shared" si="15"/>
        <v>2887.5</v>
      </c>
      <c r="AB28" s="59">
        <v>0.25</v>
      </c>
      <c r="AC28" s="3"/>
      <c r="AD28" s="3"/>
      <c r="AE28" s="3"/>
    </row>
    <row r="29" s="4" customFormat="1" ht="100" customHeight="1" spans="1:31">
      <c r="A29" s="39">
        <v>23</v>
      </c>
      <c r="B29" s="51" t="s">
        <v>29</v>
      </c>
      <c r="C29" s="51" t="s">
        <v>110</v>
      </c>
      <c r="D29" s="52" t="s">
        <v>110</v>
      </c>
      <c r="E29" s="51" t="s">
        <v>32</v>
      </c>
      <c r="F29" s="53" t="s">
        <v>133</v>
      </c>
      <c r="G29" s="52" t="s">
        <v>134</v>
      </c>
      <c r="H29" s="52" t="s">
        <v>135</v>
      </c>
      <c r="I29" s="54" t="s">
        <v>136</v>
      </c>
      <c r="J29" s="54" t="s">
        <v>137</v>
      </c>
      <c r="K29" s="54" t="s">
        <v>138</v>
      </c>
      <c r="L29" s="55">
        <v>70</v>
      </c>
      <c r="M29" s="55">
        <v>2500</v>
      </c>
      <c r="N29" s="56">
        <v>0.07</v>
      </c>
      <c r="O29" s="57">
        <f t="shared" si="8"/>
        <v>175</v>
      </c>
      <c r="P29" s="57">
        <f t="shared" si="9"/>
        <v>12250</v>
      </c>
      <c r="Q29" s="57">
        <f t="shared" si="10"/>
        <v>4900</v>
      </c>
      <c r="R29" s="58">
        <v>0.4</v>
      </c>
      <c r="S29" s="57">
        <f t="shared" si="11"/>
        <v>3062.5</v>
      </c>
      <c r="T29" s="59">
        <v>0.25</v>
      </c>
      <c r="U29" s="57">
        <f t="shared" si="12"/>
        <v>1225</v>
      </c>
      <c r="V29" s="58">
        <v>0.1</v>
      </c>
      <c r="W29" s="57">
        <f t="shared" si="13"/>
        <v>0</v>
      </c>
      <c r="X29" s="58">
        <v>0</v>
      </c>
      <c r="Y29" s="57">
        <f t="shared" si="14"/>
        <v>1225</v>
      </c>
      <c r="Z29" s="58">
        <v>0.1</v>
      </c>
      <c r="AA29" s="57">
        <f t="shared" si="15"/>
        <v>3062.5</v>
      </c>
      <c r="AB29" s="59">
        <v>0.25</v>
      </c>
      <c r="AC29" s="3"/>
      <c r="AD29" s="3"/>
      <c r="AE29" s="3"/>
    </row>
    <row r="30" s="4" customFormat="1" ht="100" customHeight="1" spans="1:31">
      <c r="A30" s="39">
        <v>24</v>
      </c>
      <c r="B30" s="51" t="s">
        <v>29</v>
      </c>
      <c r="C30" s="51" t="s">
        <v>110</v>
      </c>
      <c r="D30" s="52" t="s">
        <v>110</v>
      </c>
      <c r="E30" s="51" t="s">
        <v>32</v>
      </c>
      <c r="F30" s="53" t="s">
        <v>139</v>
      </c>
      <c r="G30" s="52" t="s">
        <v>123</v>
      </c>
      <c r="H30" s="52" t="s">
        <v>140</v>
      </c>
      <c r="I30" s="54" t="s">
        <v>141</v>
      </c>
      <c r="J30" s="54" t="s">
        <v>141</v>
      </c>
      <c r="K30" s="54" t="s">
        <v>142</v>
      </c>
      <c r="L30" s="55">
        <v>10000</v>
      </c>
      <c r="M30" s="55">
        <v>2500</v>
      </c>
      <c r="N30" s="56">
        <v>0.07</v>
      </c>
      <c r="O30" s="57">
        <f t="shared" si="8"/>
        <v>175</v>
      </c>
      <c r="P30" s="57">
        <f t="shared" si="9"/>
        <v>1750000</v>
      </c>
      <c r="Q30" s="57">
        <f t="shared" si="10"/>
        <v>700000</v>
      </c>
      <c r="R30" s="58">
        <v>0.4</v>
      </c>
      <c r="S30" s="57">
        <f t="shared" si="11"/>
        <v>437500</v>
      </c>
      <c r="T30" s="59">
        <v>0.25</v>
      </c>
      <c r="U30" s="57">
        <f t="shared" si="12"/>
        <v>175000</v>
      </c>
      <c r="V30" s="58">
        <v>0.1</v>
      </c>
      <c r="W30" s="57">
        <f t="shared" si="13"/>
        <v>0</v>
      </c>
      <c r="X30" s="58">
        <v>0</v>
      </c>
      <c r="Y30" s="57">
        <f t="shared" si="14"/>
        <v>175000</v>
      </c>
      <c r="Z30" s="58">
        <v>0.1</v>
      </c>
      <c r="AA30" s="57">
        <f t="shared" si="15"/>
        <v>437500</v>
      </c>
      <c r="AB30" s="59">
        <v>0.25</v>
      </c>
      <c r="AC30" s="3"/>
      <c r="AD30" s="3"/>
      <c r="AE30" s="3"/>
    </row>
    <row r="31" s="4" customFormat="1" ht="100" customHeight="1" spans="1:31">
      <c r="A31" s="39">
        <v>25</v>
      </c>
      <c r="B31" s="51" t="s">
        <v>29</v>
      </c>
      <c r="C31" s="51" t="s">
        <v>110</v>
      </c>
      <c r="D31" s="52" t="s">
        <v>110</v>
      </c>
      <c r="E31" s="51" t="s">
        <v>32</v>
      </c>
      <c r="F31" s="53" t="s">
        <v>143</v>
      </c>
      <c r="G31" s="52" t="s">
        <v>144</v>
      </c>
      <c r="H31" s="52" t="s">
        <v>68</v>
      </c>
      <c r="I31" s="54" t="s">
        <v>145</v>
      </c>
      <c r="J31" s="54" t="s">
        <v>38</v>
      </c>
      <c r="K31" s="54" t="s">
        <v>146</v>
      </c>
      <c r="L31" s="55">
        <v>100</v>
      </c>
      <c r="M31" s="55">
        <v>2500</v>
      </c>
      <c r="N31" s="56">
        <v>0.07</v>
      </c>
      <c r="O31" s="57">
        <f t="shared" si="8"/>
        <v>175</v>
      </c>
      <c r="P31" s="57">
        <f t="shared" si="9"/>
        <v>17500</v>
      </c>
      <c r="Q31" s="57">
        <f t="shared" si="10"/>
        <v>7000</v>
      </c>
      <c r="R31" s="58">
        <v>0.4</v>
      </c>
      <c r="S31" s="57">
        <f t="shared" si="11"/>
        <v>4375</v>
      </c>
      <c r="T31" s="59">
        <v>0.25</v>
      </c>
      <c r="U31" s="57">
        <f t="shared" si="12"/>
        <v>1750</v>
      </c>
      <c r="V31" s="58">
        <v>0.1</v>
      </c>
      <c r="W31" s="57">
        <f t="shared" si="13"/>
        <v>0</v>
      </c>
      <c r="X31" s="58">
        <v>0</v>
      </c>
      <c r="Y31" s="57">
        <f t="shared" si="14"/>
        <v>1750</v>
      </c>
      <c r="Z31" s="58">
        <v>0.1</v>
      </c>
      <c r="AA31" s="57">
        <f t="shared" si="15"/>
        <v>4375</v>
      </c>
      <c r="AB31" s="59">
        <v>0.25</v>
      </c>
      <c r="AC31" s="3"/>
      <c r="AD31" s="3"/>
      <c r="AE31" s="3"/>
    </row>
    <row r="32" s="3" customFormat="1" ht="120" customHeight="1" spans="1:31">
      <c r="A32" s="39">
        <v>26</v>
      </c>
      <c r="B32" s="40" t="s">
        <v>29</v>
      </c>
      <c r="C32" s="40" t="s">
        <v>147</v>
      </c>
      <c r="D32" s="41" t="s">
        <v>147</v>
      </c>
      <c r="E32" s="40" t="s">
        <v>32</v>
      </c>
      <c r="F32" s="42" t="s">
        <v>148</v>
      </c>
      <c r="G32" s="41" t="s">
        <v>112</v>
      </c>
      <c r="H32" s="41" t="s">
        <v>113</v>
      </c>
      <c r="I32" s="43" t="s">
        <v>95</v>
      </c>
      <c r="J32" s="43" t="s">
        <v>77</v>
      </c>
      <c r="K32" s="43" t="s">
        <v>149</v>
      </c>
      <c r="L32" s="44">
        <v>24650</v>
      </c>
      <c r="M32" s="44">
        <v>500</v>
      </c>
      <c r="N32" s="45">
        <v>0.056</v>
      </c>
      <c r="O32" s="46">
        <v>28</v>
      </c>
      <c r="P32" s="47">
        <f>L32*O32</f>
        <v>690200</v>
      </c>
      <c r="Q32" s="47">
        <f>R32*P32</f>
        <v>276080</v>
      </c>
      <c r="R32" s="45">
        <v>0.4</v>
      </c>
      <c r="S32" s="47">
        <f>T32*P32</f>
        <v>172550</v>
      </c>
      <c r="T32" s="48">
        <v>0.25</v>
      </c>
      <c r="U32" s="49">
        <f>V32*P32</f>
        <v>69020</v>
      </c>
      <c r="V32" s="50">
        <v>0.1</v>
      </c>
      <c r="W32" s="49">
        <f>X32*P32</f>
        <v>0</v>
      </c>
      <c r="X32" s="50">
        <v>0</v>
      </c>
      <c r="Y32" s="49">
        <f>Z32*P32</f>
        <v>69020</v>
      </c>
      <c r="Z32" s="60">
        <v>0.1</v>
      </c>
      <c r="AA32" s="49">
        <f>AB32*P32</f>
        <v>172550</v>
      </c>
      <c r="AB32" s="48">
        <v>0.25</v>
      </c>
    </row>
    <row r="33" s="3" customFormat="1" ht="120" customHeight="1" spans="1:31">
      <c r="A33" s="39">
        <v>27</v>
      </c>
      <c r="B33" s="40" t="s">
        <v>29</v>
      </c>
      <c r="C33" s="40" t="s">
        <v>147</v>
      </c>
      <c r="D33" s="41" t="s">
        <v>147</v>
      </c>
      <c r="E33" s="40" t="s">
        <v>32</v>
      </c>
      <c r="F33" s="42" t="s">
        <v>150</v>
      </c>
      <c r="G33" s="41" t="s">
        <v>117</v>
      </c>
      <c r="H33" s="41" t="s">
        <v>118</v>
      </c>
      <c r="I33" s="43" t="s">
        <v>119</v>
      </c>
      <c r="J33" s="43" t="s">
        <v>120</v>
      </c>
      <c r="K33" s="43" t="s">
        <v>121</v>
      </c>
      <c r="L33" s="44">
        <v>500</v>
      </c>
      <c r="M33" s="44">
        <v>500</v>
      </c>
      <c r="N33" s="45">
        <v>0.056</v>
      </c>
      <c r="O33" s="46">
        <v>28</v>
      </c>
      <c r="P33" s="47">
        <f>L33*O33</f>
        <v>14000</v>
      </c>
      <c r="Q33" s="47">
        <f>R33*P33</f>
        <v>5600</v>
      </c>
      <c r="R33" s="45">
        <v>0.4</v>
      </c>
      <c r="S33" s="47">
        <f>T33*P33</f>
        <v>3500</v>
      </c>
      <c r="T33" s="48">
        <v>0.25</v>
      </c>
      <c r="U33" s="49">
        <f>V33*P33</f>
        <v>1400</v>
      </c>
      <c r="V33" s="50">
        <v>0.1</v>
      </c>
      <c r="W33" s="49">
        <f>X33*P33</f>
        <v>0</v>
      </c>
      <c r="X33" s="50">
        <v>0</v>
      </c>
      <c r="Y33" s="49">
        <f>Z33*P33</f>
        <v>1400</v>
      </c>
      <c r="Z33" s="60">
        <v>0.1</v>
      </c>
      <c r="AA33" s="49">
        <f>AB33*P33</f>
        <v>3500</v>
      </c>
      <c r="AB33" s="48">
        <v>0.25</v>
      </c>
    </row>
    <row r="34" s="4" customFormat="1" ht="60.75" spans="1:31">
      <c r="A34" s="39">
        <v>28</v>
      </c>
      <c r="B34" s="51" t="s">
        <v>29</v>
      </c>
      <c r="C34" s="51" t="s">
        <v>147</v>
      </c>
      <c r="D34" s="52" t="s">
        <v>147</v>
      </c>
      <c r="E34" s="51" t="s">
        <v>32</v>
      </c>
      <c r="F34" s="53" t="s">
        <v>151</v>
      </c>
      <c r="G34" s="52" t="s">
        <v>123</v>
      </c>
      <c r="H34" s="52" t="s">
        <v>152</v>
      </c>
      <c r="I34" s="54" t="s">
        <v>125</v>
      </c>
      <c r="J34" s="54" t="s">
        <v>126</v>
      </c>
      <c r="K34" s="54" t="s">
        <v>127</v>
      </c>
      <c r="L34" s="55">
        <v>125000</v>
      </c>
      <c r="M34" s="55">
        <v>500</v>
      </c>
      <c r="N34" s="56">
        <v>0.056</v>
      </c>
      <c r="O34" s="57">
        <f t="shared" ref="O34:O37" si="16">ROUND(P34/L34,2)</f>
        <v>28</v>
      </c>
      <c r="P34" s="57">
        <f t="shared" ref="P34:P37" si="17">ROUND(L34*M34*N34,2)</f>
        <v>3500000</v>
      </c>
      <c r="Q34" s="57">
        <f t="shared" ref="Q34:Q37" si="18">ROUND(P34*R34,2)</f>
        <v>1400000</v>
      </c>
      <c r="R34" s="58">
        <v>0.4</v>
      </c>
      <c r="S34" s="57">
        <f t="shared" ref="S34:S37" si="19">ROUND(P34*T34,2)</f>
        <v>875000</v>
      </c>
      <c r="T34" s="59">
        <v>0.25</v>
      </c>
      <c r="U34" s="57">
        <f t="shared" ref="U34:U37" si="20">W34+Y34</f>
        <v>350000</v>
      </c>
      <c r="V34" s="58">
        <v>0.1</v>
      </c>
      <c r="W34" s="57">
        <f t="shared" ref="W34:W37" si="21">ROUND(P34*X34,2)</f>
        <v>0</v>
      </c>
      <c r="X34" s="58">
        <v>0</v>
      </c>
      <c r="Y34" s="57">
        <f t="shared" ref="Y34:Y37" si="22">ROUND(P34*Z34,2)</f>
        <v>350000</v>
      </c>
      <c r="Z34" s="58">
        <v>0.1</v>
      </c>
      <c r="AA34" s="57">
        <f t="shared" ref="AA34:AA37" si="23">P34*AB34</f>
        <v>875000</v>
      </c>
      <c r="AB34" s="59">
        <v>0.25</v>
      </c>
      <c r="AC34" s="3"/>
      <c r="AD34" s="3"/>
      <c r="AE34" s="3"/>
    </row>
    <row r="35" s="4" customFormat="1" ht="81" spans="1:31">
      <c r="A35" s="39">
        <v>29</v>
      </c>
      <c r="B35" s="51" t="s">
        <v>29</v>
      </c>
      <c r="C35" s="51" t="s">
        <v>147</v>
      </c>
      <c r="D35" s="52" t="s">
        <v>147</v>
      </c>
      <c r="E35" s="51" t="s">
        <v>32</v>
      </c>
      <c r="F35" s="53" t="s">
        <v>153</v>
      </c>
      <c r="G35" s="52" t="s">
        <v>129</v>
      </c>
      <c r="H35" s="52" t="s">
        <v>154</v>
      </c>
      <c r="I35" s="54" t="s">
        <v>125</v>
      </c>
      <c r="J35" s="54" t="s">
        <v>131</v>
      </c>
      <c r="K35" s="54" t="s">
        <v>132</v>
      </c>
      <c r="L35" s="55">
        <v>1650</v>
      </c>
      <c r="M35" s="55">
        <v>500</v>
      </c>
      <c r="N35" s="56">
        <v>0.056</v>
      </c>
      <c r="O35" s="57">
        <f t="shared" si="16"/>
        <v>28</v>
      </c>
      <c r="P35" s="57">
        <f t="shared" si="17"/>
        <v>46200</v>
      </c>
      <c r="Q35" s="57">
        <f t="shared" si="18"/>
        <v>18480</v>
      </c>
      <c r="R35" s="58">
        <v>0.4</v>
      </c>
      <c r="S35" s="57">
        <f t="shared" si="19"/>
        <v>11550</v>
      </c>
      <c r="T35" s="59">
        <v>0.25</v>
      </c>
      <c r="U35" s="57">
        <f t="shared" si="20"/>
        <v>4620</v>
      </c>
      <c r="V35" s="58">
        <v>0.1</v>
      </c>
      <c r="W35" s="57">
        <f t="shared" si="21"/>
        <v>0</v>
      </c>
      <c r="X35" s="58">
        <v>0</v>
      </c>
      <c r="Y35" s="57">
        <f t="shared" si="22"/>
        <v>4620</v>
      </c>
      <c r="Z35" s="58">
        <v>0.1</v>
      </c>
      <c r="AA35" s="57">
        <f t="shared" si="23"/>
        <v>11550</v>
      </c>
      <c r="AB35" s="59">
        <v>0.25</v>
      </c>
      <c r="AC35" s="3"/>
      <c r="AD35" s="3"/>
      <c r="AE35" s="3"/>
    </row>
    <row r="36" s="4" customFormat="1" ht="101.25" spans="1:31">
      <c r="A36" s="39">
        <v>30</v>
      </c>
      <c r="B36" s="51" t="s">
        <v>29</v>
      </c>
      <c r="C36" s="51" t="s">
        <v>147</v>
      </c>
      <c r="D36" s="52" t="s">
        <v>147</v>
      </c>
      <c r="E36" s="51" t="s">
        <v>32</v>
      </c>
      <c r="F36" s="53" t="s">
        <v>155</v>
      </c>
      <c r="G36" s="52" t="s">
        <v>134</v>
      </c>
      <c r="H36" s="52" t="s">
        <v>135</v>
      </c>
      <c r="I36" s="54" t="s">
        <v>136</v>
      </c>
      <c r="J36" s="54" t="s">
        <v>137</v>
      </c>
      <c r="K36" s="54" t="s">
        <v>138</v>
      </c>
      <c r="L36" s="55">
        <v>1750</v>
      </c>
      <c r="M36" s="55">
        <v>500</v>
      </c>
      <c r="N36" s="56">
        <v>0.056</v>
      </c>
      <c r="O36" s="57">
        <f t="shared" si="16"/>
        <v>28</v>
      </c>
      <c r="P36" s="57">
        <f t="shared" si="17"/>
        <v>49000</v>
      </c>
      <c r="Q36" s="57">
        <f t="shared" si="18"/>
        <v>19600</v>
      </c>
      <c r="R36" s="58">
        <v>0.4</v>
      </c>
      <c r="S36" s="57">
        <f t="shared" si="19"/>
        <v>12250</v>
      </c>
      <c r="T36" s="59">
        <v>0.25</v>
      </c>
      <c r="U36" s="57">
        <f t="shared" si="20"/>
        <v>4900</v>
      </c>
      <c r="V36" s="58">
        <v>0.1</v>
      </c>
      <c r="W36" s="57">
        <f t="shared" si="21"/>
        <v>0</v>
      </c>
      <c r="X36" s="58">
        <v>0</v>
      </c>
      <c r="Y36" s="57">
        <f t="shared" si="22"/>
        <v>4900</v>
      </c>
      <c r="Z36" s="58">
        <v>0.1</v>
      </c>
      <c r="AA36" s="57">
        <f t="shared" si="23"/>
        <v>12250</v>
      </c>
      <c r="AB36" s="59">
        <v>0.25</v>
      </c>
      <c r="AC36" s="3"/>
      <c r="AD36" s="3"/>
      <c r="AE36" s="3"/>
    </row>
    <row r="37" s="4" customFormat="1" ht="60.75" spans="1:31">
      <c r="A37" s="39">
        <v>31</v>
      </c>
      <c r="B37" s="51" t="s">
        <v>29</v>
      </c>
      <c r="C37" s="51" t="s">
        <v>147</v>
      </c>
      <c r="D37" s="52" t="s">
        <v>147</v>
      </c>
      <c r="E37" s="51" t="s">
        <v>32</v>
      </c>
      <c r="F37" s="53" t="s">
        <v>156</v>
      </c>
      <c r="G37" s="52" t="s">
        <v>144</v>
      </c>
      <c r="H37" s="52" t="s">
        <v>68</v>
      </c>
      <c r="I37" s="54" t="s">
        <v>157</v>
      </c>
      <c r="J37" s="54" t="s">
        <v>38</v>
      </c>
      <c r="K37" s="54" t="s">
        <v>146</v>
      </c>
      <c r="L37" s="55">
        <v>2500</v>
      </c>
      <c r="M37" s="55">
        <v>500</v>
      </c>
      <c r="N37" s="56">
        <v>0.056</v>
      </c>
      <c r="O37" s="57">
        <f t="shared" si="16"/>
        <v>28</v>
      </c>
      <c r="P37" s="57">
        <f t="shared" si="17"/>
        <v>70000</v>
      </c>
      <c r="Q37" s="57">
        <f t="shared" si="18"/>
        <v>28000</v>
      </c>
      <c r="R37" s="58">
        <v>0.4</v>
      </c>
      <c r="S37" s="57">
        <f t="shared" si="19"/>
        <v>17500</v>
      </c>
      <c r="T37" s="59">
        <v>0.25</v>
      </c>
      <c r="U37" s="57">
        <f t="shared" si="20"/>
        <v>7000</v>
      </c>
      <c r="V37" s="58">
        <v>0.1</v>
      </c>
      <c r="W37" s="57">
        <f t="shared" si="21"/>
        <v>0</v>
      </c>
      <c r="X37" s="58">
        <v>0</v>
      </c>
      <c r="Y37" s="57">
        <f t="shared" si="22"/>
        <v>7000</v>
      </c>
      <c r="Z37" s="58">
        <v>0.1</v>
      </c>
      <c r="AA37" s="57">
        <f t="shared" si="23"/>
        <v>17500</v>
      </c>
      <c r="AB37" s="59">
        <v>0.25</v>
      </c>
      <c r="AC37" s="3"/>
      <c r="AD37" s="3"/>
      <c r="AE37" s="3"/>
    </row>
    <row r="38" s="3" customFormat="1" ht="120" customHeight="1" spans="1:31">
      <c r="A38" s="39">
        <v>32</v>
      </c>
      <c r="B38" s="40" t="s">
        <v>29</v>
      </c>
      <c r="C38" s="40" t="s">
        <v>158</v>
      </c>
      <c r="D38" s="41" t="s">
        <v>158</v>
      </c>
      <c r="E38" s="40" t="s">
        <v>32</v>
      </c>
      <c r="F38" s="42" t="s">
        <v>159</v>
      </c>
      <c r="G38" s="41" t="s">
        <v>112</v>
      </c>
      <c r="H38" s="41" t="s">
        <v>113</v>
      </c>
      <c r="I38" s="43" t="s">
        <v>95</v>
      </c>
      <c r="J38" s="43" t="s">
        <v>77</v>
      </c>
      <c r="K38" s="43" t="s">
        <v>149</v>
      </c>
      <c r="L38" s="44">
        <v>23417</v>
      </c>
      <c r="M38" s="44">
        <v>1500</v>
      </c>
      <c r="N38" s="45">
        <v>0.038</v>
      </c>
      <c r="O38" s="46">
        <v>57</v>
      </c>
      <c r="P38" s="47">
        <f t="shared" ref="P38:P43" si="24">L38*O38</f>
        <v>1334769</v>
      </c>
      <c r="Q38" s="47">
        <f t="shared" ref="Q38:Q43" si="25">R38*P38</f>
        <v>533907.6</v>
      </c>
      <c r="R38" s="45">
        <v>0.4</v>
      </c>
      <c r="S38" s="47">
        <f t="shared" ref="S38:S43" si="26">T38*P38</f>
        <v>333692.25</v>
      </c>
      <c r="T38" s="48">
        <v>0.25</v>
      </c>
      <c r="U38" s="49">
        <f t="shared" ref="U38:U43" si="27">V38*P38</f>
        <v>133476.9</v>
      </c>
      <c r="V38" s="50">
        <v>0.1</v>
      </c>
      <c r="W38" s="49">
        <f t="shared" ref="W38:W43" si="28">X38*P38</f>
        <v>0</v>
      </c>
      <c r="X38" s="50">
        <v>0</v>
      </c>
      <c r="Y38" s="49">
        <f t="shared" ref="Y38:Y43" si="29">Z38*P38</f>
        <v>133476.9</v>
      </c>
      <c r="Z38" s="60">
        <v>0.1</v>
      </c>
      <c r="AA38" s="49">
        <f t="shared" ref="AA38:AA43" si="30">AB38*P38</f>
        <v>333692.25</v>
      </c>
      <c r="AB38" s="48">
        <v>0.25</v>
      </c>
    </row>
    <row r="39" s="3" customFormat="1" ht="120" customHeight="1" spans="1:31">
      <c r="A39" s="39">
        <v>33</v>
      </c>
      <c r="B39" s="40" t="s">
        <v>29</v>
      </c>
      <c r="C39" s="40" t="s">
        <v>158</v>
      </c>
      <c r="D39" s="41" t="s">
        <v>158</v>
      </c>
      <c r="E39" s="40" t="s">
        <v>32</v>
      </c>
      <c r="F39" s="42" t="s">
        <v>160</v>
      </c>
      <c r="G39" s="41" t="s">
        <v>161</v>
      </c>
      <c r="H39" s="41" t="s">
        <v>162</v>
      </c>
      <c r="I39" s="43" t="s">
        <v>65</v>
      </c>
      <c r="J39" s="43" t="s">
        <v>73</v>
      </c>
      <c r="K39" s="43" t="s">
        <v>163</v>
      </c>
      <c r="L39" s="44">
        <v>520</v>
      </c>
      <c r="M39" s="44">
        <v>1500</v>
      </c>
      <c r="N39" s="45">
        <v>0.038</v>
      </c>
      <c r="O39" s="46">
        <v>57</v>
      </c>
      <c r="P39" s="47">
        <f t="shared" si="24"/>
        <v>29640</v>
      </c>
      <c r="Q39" s="47">
        <f t="shared" si="25"/>
        <v>11856</v>
      </c>
      <c r="R39" s="45">
        <v>0.4</v>
      </c>
      <c r="S39" s="47">
        <f t="shared" si="26"/>
        <v>7410</v>
      </c>
      <c r="T39" s="48">
        <v>0.25</v>
      </c>
      <c r="U39" s="49">
        <f t="shared" si="27"/>
        <v>2964</v>
      </c>
      <c r="V39" s="50">
        <v>0.1</v>
      </c>
      <c r="W39" s="49">
        <f t="shared" si="28"/>
        <v>0</v>
      </c>
      <c r="X39" s="50">
        <v>0</v>
      </c>
      <c r="Y39" s="49">
        <f t="shared" si="29"/>
        <v>2964</v>
      </c>
      <c r="Z39" s="60">
        <v>0.1</v>
      </c>
      <c r="AA39" s="49">
        <f t="shared" si="30"/>
        <v>7410</v>
      </c>
      <c r="AB39" s="48">
        <v>0.25</v>
      </c>
    </row>
    <row r="40" s="3" customFormat="1" ht="120" customHeight="1" spans="1:31">
      <c r="A40" s="39">
        <v>34</v>
      </c>
      <c r="B40" s="40" t="s">
        <v>29</v>
      </c>
      <c r="C40" s="40" t="s">
        <v>158</v>
      </c>
      <c r="D40" s="41" t="s">
        <v>158</v>
      </c>
      <c r="E40" s="40" t="s">
        <v>32</v>
      </c>
      <c r="F40" s="42" t="s">
        <v>164</v>
      </c>
      <c r="G40" s="41" t="s">
        <v>165</v>
      </c>
      <c r="H40" s="41" t="s">
        <v>166</v>
      </c>
      <c r="I40" s="43" t="s">
        <v>65</v>
      </c>
      <c r="J40" s="43" t="s">
        <v>73</v>
      </c>
      <c r="K40" s="43" t="s">
        <v>167</v>
      </c>
      <c r="L40" s="44">
        <v>1417</v>
      </c>
      <c r="M40" s="44">
        <v>1500</v>
      </c>
      <c r="N40" s="45">
        <v>0.038</v>
      </c>
      <c r="O40" s="46">
        <v>57</v>
      </c>
      <c r="P40" s="47">
        <f t="shared" si="24"/>
        <v>80769</v>
      </c>
      <c r="Q40" s="47">
        <f t="shared" si="25"/>
        <v>32307.6</v>
      </c>
      <c r="R40" s="45">
        <v>0.4</v>
      </c>
      <c r="S40" s="47">
        <f t="shared" si="26"/>
        <v>20192.25</v>
      </c>
      <c r="T40" s="48">
        <v>0.25</v>
      </c>
      <c r="U40" s="49">
        <f t="shared" si="27"/>
        <v>8076.9</v>
      </c>
      <c r="V40" s="50">
        <v>0.1</v>
      </c>
      <c r="W40" s="49">
        <f t="shared" si="28"/>
        <v>0</v>
      </c>
      <c r="X40" s="50">
        <v>0</v>
      </c>
      <c r="Y40" s="49">
        <f t="shared" si="29"/>
        <v>8076.9</v>
      </c>
      <c r="Z40" s="60">
        <v>0.1</v>
      </c>
      <c r="AA40" s="49">
        <f t="shared" si="30"/>
        <v>20192.25</v>
      </c>
      <c r="AB40" s="48">
        <v>0.25</v>
      </c>
    </row>
    <row r="41" s="3" customFormat="1" ht="120" customHeight="1" spans="1:31">
      <c r="A41" s="39">
        <v>35</v>
      </c>
      <c r="B41" s="40" t="s">
        <v>29</v>
      </c>
      <c r="C41" s="40" t="s">
        <v>158</v>
      </c>
      <c r="D41" s="41" t="s">
        <v>158</v>
      </c>
      <c r="E41" s="40" t="s">
        <v>32</v>
      </c>
      <c r="F41" s="42" t="s">
        <v>168</v>
      </c>
      <c r="G41" s="41" t="s">
        <v>117</v>
      </c>
      <c r="H41" s="41" t="s">
        <v>118</v>
      </c>
      <c r="I41" s="43" t="s">
        <v>119</v>
      </c>
      <c r="J41" s="43" t="s">
        <v>120</v>
      </c>
      <c r="K41" s="43" t="s">
        <v>121</v>
      </c>
      <c r="L41" s="44">
        <v>475</v>
      </c>
      <c r="M41" s="44">
        <v>1500</v>
      </c>
      <c r="N41" s="45">
        <v>0.038</v>
      </c>
      <c r="O41" s="46">
        <v>57</v>
      </c>
      <c r="P41" s="47">
        <f t="shared" si="24"/>
        <v>27075</v>
      </c>
      <c r="Q41" s="47">
        <f t="shared" si="25"/>
        <v>10830</v>
      </c>
      <c r="R41" s="45">
        <v>0.4</v>
      </c>
      <c r="S41" s="47">
        <f t="shared" si="26"/>
        <v>6768.75</v>
      </c>
      <c r="T41" s="48">
        <v>0.25</v>
      </c>
      <c r="U41" s="49">
        <f t="shared" si="27"/>
        <v>2707.5</v>
      </c>
      <c r="V41" s="50">
        <v>0.1</v>
      </c>
      <c r="W41" s="49">
        <f t="shared" si="28"/>
        <v>0</v>
      </c>
      <c r="X41" s="50">
        <v>0</v>
      </c>
      <c r="Y41" s="49">
        <f t="shared" si="29"/>
        <v>2707.5</v>
      </c>
      <c r="Z41" s="60">
        <v>0.1</v>
      </c>
      <c r="AA41" s="49">
        <f t="shared" si="30"/>
        <v>6768.75</v>
      </c>
      <c r="AB41" s="48">
        <v>0.25</v>
      </c>
    </row>
    <row r="42" s="3" customFormat="1" ht="120" customHeight="1" spans="1:31">
      <c r="A42" s="39">
        <v>36</v>
      </c>
      <c r="B42" s="40" t="s">
        <v>29</v>
      </c>
      <c r="C42" s="40" t="s">
        <v>158</v>
      </c>
      <c r="D42" s="41" t="s">
        <v>158</v>
      </c>
      <c r="E42" s="40" t="s">
        <v>32</v>
      </c>
      <c r="F42" s="42" t="s">
        <v>169</v>
      </c>
      <c r="G42" s="41" t="s">
        <v>123</v>
      </c>
      <c r="H42" s="41" t="s">
        <v>124</v>
      </c>
      <c r="I42" s="43" t="s">
        <v>170</v>
      </c>
      <c r="J42" s="43" t="s">
        <v>120</v>
      </c>
      <c r="K42" s="43" t="s">
        <v>171</v>
      </c>
      <c r="L42" s="44">
        <v>1000</v>
      </c>
      <c r="M42" s="44">
        <v>1500</v>
      </c>
      <c r="N42" s="45">
        <v>0.038</v>
      </c>
      <c r="O42" s="46">
        <v>57</v>
      </c>
      <c r="P42" s="47">
        <f t="shared" si="24"/>
        <v>57000</v>
      </c>
      <c r="Q42" s="47">
        <f t="shared" si="25"/>
        <v>22800</v>
      </c>
      <c r="R42" s="45">
        <v>0.4</v>
      </c>
      <c r="S42" s="47">
        <f t="shared" si="26"/>
        <v>14250</v>
      </c>
      <c r="T42" s="48">
        <v>0.25</v>
      </c>
      <c r="U42" s="49">
        <f t="shared" si="27"/>
        <v>5700</v>
      </c>
      <c r="V42" s="50">
        <v>0.1</v>
      </c>
      <c r="W42" s="49">
        <f t="shared" si="28"/>
        <v>0</v>
      </c>
      <c r="X42" s="50">
        <v>0</v>
      </c>
      <c r="Y42" s="49">
        <f t="shared" si="29"/>
        <v>5700</v>
      </c>
      <c r="Z42" s="60">
        <v>0.1</v>
      </c>
      <c r="AA42" s="49">
        <f t="shared" si="30"/>
        <v>14250</v>
      </c>
      <c r="AB42" s="48">
        <v>0.25</v>
      </c>
    </row>
    <row r="43" s="3" customFormat="1" ht="120" customHeight="1" spans="1:31">
      <c r="A43" s="39">
        <v>37</v>
      </c>
      <c r="B43" s="40" t="s">
        <v>29</v>
      </c>
      <c r="C43" s="40" t="s">
        <v>158</v>
      </c>
      <c r="D43" s="41" t="s">
        <v>158</v>
      </c>
      <c r="E43" s="40" t="s">
        <v>32</v>
      </c>
      <c r="F43" s="42" t="s">
        <v>172</v>
      </c>
      <c r="G43" s="41" t="s">
        <v>173</v>
      </c>
      <c r="H43" s="41" t="s">
        <v>174</v>
      </c>
      <c r="I43" s="43" t="s">
        <v>175</v>
      </c>
      <c r="J43" s="43" t="s">
        <v>176</v>
      </c>
      <c r="K43" s="43" t="s">
        <v>177</v>
      </c>
      <c r="L43" s="44">
        <v>11800</v>
      </c>
      <c r="M43" s="44">
        <v>1500</v>
      </c>
      <c r="N43" s="45">
        <v>0.038</v>
      </c>
      <c r="O43" s="46">
        <v>57</v>
      </c>
      <c r="P43" s="47">
        <f t="shared" si="24"/>
        <v>672600</v>
      </c>
      <c r="Q43" s="47">
        <f t="shared" si="25"/>
        <v>269040</v>
      </c>
      <c r="R43" s="45">
        <v>0.4</v>
      </c>
      <c r="S43" s="47">
        <f t="shared" si="26"/>
        <v>168150</v>
      </c>
      <c r="T43" s="48">
        <v>0.25</v>
      </c>
      <c r="U43" s="49">
        <f t="shared" si="27"/>
        <v>67260</v>
      </c>
      <c r="V43" s="50">
        <v>0.1</v>
      </c>
      <c r="W43" s="49">
        <f t="shared" si="28"/>
        <v>0</v>
      </c>
      <c r="X43" s="50">
        <v>0</v>
      </c>
      <c r="Y43" s="49">
        <f t="shared" si="29"/>
        <v>67260</v>
      </c>
      <c r="Z43" s="60">
        <v>0.1</v>
      </c>
      <c r="AA43" s="49">
        <f t="shared" si="30"/>
        <v>168150</v>
      </c>
      <c r="AB43" s="48">
        <v>0.25</v>
      </c>
    </row>
    <row r="44" s="4" customFormat="1" ht="100" customHeight="1" spans="1:31">
      <c r="A44" s="39">
        <v>38</v>
      </c>
      <c r="B44" s="51" t="s">
        <v>29</v>
      </c>
      <c r="C44" s="51" t="s">
        <v>158</v>
      </c>
      <c r="D44" s="52" t="s">
        <v>158</v>
      </c>
      <c r="E44" s="51" t="s">
        <v>32</v>
      </c>
      <c r="F44" s="53" t="s">
        <v>178</v>
      </c>
      <c r="G44" s="52" t="s">
        <v>179</v>
      </c>
      <c r="H44" s="52" t="s">
        <v>180</v>
      </c>
      <c r="I44" s="54" t="s">
        <v>181</v>
      </c>
      <c r="J44" s="54" t="s">
        <v>182</v>
      </c>
      <c r="K44" s="54" t="s">
        <v>183</v>
      </c>
      <c r="L44" s="55">
        <v>3676</v>
      </c>
      <c r="M44" s="55">
        <v>1500</v>
      </c>
      <c r="N44" s="56">
        <v>0.038</v>
      </c>
      <c r="O44" s="57">
        <f t="shared" ref="O44:O49" si="31">ROUND(P44/L44,2)</f>
        <v>57</v>
      </c>
      <c r="P44" s="57">
        <f t="shared" ref="P44:P49" si="32">ROUND(L44*M44*N44,2)</f>
        <v>209532</v>
      </c>
      <c r="Q44" s="57">
        <f t="shared" ref="Q44:Q49" si="33">ROUND(P44*R44,2)</f>
        <v>83812.8</v>
      </c>
      <c r="R44" s="58">
        <v>0.4</v>
      </c>
      <c r="S44" s="57">
        <f t="shared" ref="S44:S49" si="34">ROUND(P44*T44,2)</f>
        <v>52383</v>
      </c>
      <c r="T44" s="59">
        <v>0.25</v>
      </c>
      <c r="U44" s="57">
        <f t="shared" ref="U44:U49" si="35">W44+Y44</f>
        <v>20953.2</v>
      </c>
      <c r="V44" s="58">
        <v>0.1</v>
      </c>
      <c r="W44" s="57">
        <f t="shared" ref="W44:W49" si="36">ROUND(P44*X44,2)</f>
        <v>0</v>
      </c>
      <c r="X44" s="58">
        <v>0</v>
      </c>
      <c r="Y44" s="57">
        <f t="shared" ref="Y44:Y49" si="37">ROUND(P44*Z44,2)</f>
        <v>20953.2</v>
      </c>
      <c r="Z44" s="58">
        <v>0.1</v>
      </c>
      <c r="AA44" s="57">
        <f t="shared" ref="AA44:AA49" si="38">P44*AB44</f>
        <v>52383</v>
      </c>
      <c r="AB44" s="59">
        <v>0.25</v>
      </c>
      <c r="AC44" s="3"/>
      <c r="AD44" s="3"/>
      <c r="AE44" s="3"/>
    </row>
    <row r="45" s="4" customFormat="1" ht="100" customHeight="1" spans="1:31">
      <c r="A45" s="39">
        <v>39</v>
      </c>
      <c r="B45" s="51" t="s">
        <v>29</v>
      </c>
      <c r="C45" s="51" t="s">
        <v>158</v>
      </c>
      <c r="D45" s="52" t="s">
        <v>158</v>
      </c>
      <c r="E45" s="51" t="s">
        <v>32</v>
      </c>
      <c r="F45" s="53" t="s">
        <v>184</v>
      </c>
      <c r="G45" s="52" t="s">
        <v>185</v>
      </c>
      <c r="H45" s="52" t="s">
        <v>186</v>
      </c>
      <c r="I45" s="54" t="s">
        <v>187</v>
      </c>
      <c r="J45" s="54" t="s">
        <v>131</v>
      </c>
      <c r="K45" s="54" t="s">
        <v>171</v>
      </c>
      <c r="L45" s="55">
        <v>1330</v>
      </c>
      <c r="M45" s="55">
        <v>1500</v>
      </c>
      <c r="N45" s="56">
        <v>0.038</v>
      </c>
      <c r="O45" s="57">
        <f t="shared" si="31"/>
        <v>57</v>
      </c>
      <c r="P45" s="57">
        <f t="shared" si="32"/>
        <v>75810</v>
      </c>
      <c r="Q45" s="57">
        <f t="shared" si="33"/>
        <v>30324</v>
      </c>
      <c r="R45" s="58">
        <v>0.4</v>
      </c>
      <c r="S45" s="57">
        <f t="shared" si="34"/>
        <v>18952.5</v>
      </c>
      <c r="T45" s="59">
        <v>0.25</v>
      </c>
      <c r="U45" s="57">
        <f t="shared" si="35"/>
        <v>7581</v>
      </c>
      <c r="V45" s="58">
        <v>0.1</v>
      </c>
      <c r="W45" s="57">
        <f t="shared" si="36"/>
        <v>0</v>
      </c>
      <c r="X45" s="58">
        <v>0</v>
      </c>
      <c r="Y45" s="57">
        <f t="shared" si="37"/>
        <v>7581</v>
      </c>
      <c r="Z45" s="58">
        <v>0.1</v>
      </c>
      <c r="AA45" s="57">
        <f t="shared" si="38"/>
        <v>18952.5</v>
      </c>
      <c r="AB45" s="59">
        <v>0.25</v>
      </c>
      <c r="AC45" s="3"/>
      <c r="AD45" s="3"/>
      <c r="AE45" s="3"/>
    </row>
    <row r="46" s="4" customFormat="1" ht="100" customHeight="1" spans="1:31">
      <c r="A46" s="39">
        <v>40</v>
      </c>
      <c r="B46" s="51" t="s">
        <v>29</v>
      </c>
      <c r="C46" s="51" t="s">
        <v>158</v>
      </c>
      <c r="D46" s="52" t="s">
        <v>158</v>
      </c>
      <c r="E46" s="51" t="s">
        <v>32</v>
      </c>
      <c r="F46" s="53" t="s">
        <v>188</v>
      </c>
      <c r="G46" s="52" t="s">
        <v>129</v>
      </c>
      <c r="H46" s="52" t="s">
        <v>154</v>
      </c>
      <c r="I46" s="54" t="s">
        <v>125</v>
      </c>
      <c r="J46" s="54" t="s">
        <v>131</v>
      </c>
      <c r="K46" s="54" t="s">
        <v>132</v>
      </c>
      <c r="L46" s="55">
        <v>1567</v>
      </c>
      <c r="M46" s="55">
        <v>1500</v>
      </c>
      <c r="N46" s="56">
        <v>0.038</v>
      </c>
      <c r="O46" s="57">
        <f t="shared" si="31"/>
        <v>57</v>
      </c>
      <c r="P46" s="57">
        <f t="shared" si="32"/>
        <v>89319</v>
      </c>
      <c r="Q46" s="57">
        <f t="shared" si="33"/>
        <v>35727.6</v>
      </c>
      <c r="R46" s="58">
        <v>0.4</v>
      </c>
      <c r="S46" s="57">
        <f t="shared" si="34"/>
        <v>22329.75</v>
      </c>
      <c r="T46" s="59">
        <v>0.25</v>
      </c>
      <c r="U46" s="57">
        <f t="shared" si="35"/>
        <v>8931.9</v>
      </c>
      <c r="V46" s="58">
        <v>0.1</v>
      </c>
      <c r="W46" s="57">
        <f t="shared" si="36"/>
        <v>0</v>
      </c>
      <c r="X46" s="58">
        <v>0</v>
      </c>
      <c r="Y46" s="57">
        <f t="shared" si="37"/>
        <v>8931.9</v>
      </c>
      <c r="Z46" s="58">
        <v>0.1</v>
      </c>
      <c r="AA46" s="57">
        <f t="shared" si="38"/>
        <v>22329.75</v>
      </c>
      <c r="AB46" s="59">
        <v>0.25</v>
      </c>
      <c r="AC46" s="3"/>
      <c r="AD46" s="3"/>
      <c r="AE46" s="3"/>
    </row>
    <row r="47" s="4" customFormat="1" ht="100" customHeight="1" spans="1:31">
      <c r="A47" s="39">
        <v>41</v>
      </c>
      <c r="B47" s="51" t="s">
        <v>29</v>
      </c>
      <c r="C47" s="51" t="s">
        <v>158</v>
      </c>
      <c r="D47" s="52" t="s">
        <v>158</v>
      </c>
      <c r="E47" s="51" t="s">
        <v>32</v>
      </c>
      <c r="F47" s="53" t="s">
        <v>189</v>
      </c>
      <c r="G47" s="52" t="s">
        <v>190</v>
      </c>
      <c r="H47" s="52" t="s">
        <v>191</v>
      </c>
      <c r="I47" s="54" t="s">
        <v>192</v>
      </c>
      <c r="J47" s="54" t="s">
        <v>193</v>
      </c>
      <c r="K47" s="54" t="s">
        <v>194</v>
      </c>
      <c r="L47" s="55">
        <v>8318</v>
      </c>
      <c r="M47" s="55">
        <v>1500</v>
      </c>
      <c r="N47" s="56">
        <v>0.038</v>
      </c>
      <c r="O47" s="57">
        <f t="shared" si="31"/>
        <v>57</v>
      </c>
      <c r="P47" s="57">
        <f t="shared" si="32"/>
        <v>474126</v>
      </c>
      <c r="Q47" s="57">
        <f t="shared" si="33"/>
        <v>189650.4</v>
      </c>
      <c r="R47" s="58">
        <v>0.4</v>
      </c>
      <c r="S47" s="57">
        <f t="shared" si="34"/>
        <v>118531.5</v>
      </c>
      <c r="T47" s="59">
        <v>0.25</v>
      </c>
      <c r="U47" s="57">
        <f t="shared" si="35"/>
        <v>47412.6</v>
      </c>
      <c r="V47" s="58">
        <v>0.1</v>
      </c>
      <c r="W47" s="57">
        <f t="shared" si="36"/>
        <v>0</v>
      </c>
      <c r="X47" s="58">
        <v>0</v>
      </c>
      <c r="Y47" s="57">
        <f t="shared" si="37"/>
        <v>47412.6</v>
      </c>
      <c r="Z47" s="58">
        <v>0.1</v>
      </c>
      <c r="AA47" s="57">
        <f t="shared" si="38"/>
        <v>118531.5</v>
      </c>
      <c r="AB47" s="59">
        <v>0.25</v>
      </c>
      <c r="AC47" s="3"/>
      <c r="AD47" s="3"/>
      <c r="AE47" s="3"/>
    </row>
    <row r="48" s="4" customFormat="1" ht="100" customHeight="1" spans="1:31">
      <c r="A48" s="39">
        <v>42</v>
      </c>
      <c r="B48" s="51" t="s">
        <v>29</v>
      </c>
      <c r="C48" s="51" t="s">
        <v>158</v>
      </c>
      <c r="D48" s="52" t="s">
        <v>158</v>
      </c>
      <c r="E48" s="51" t="s">
        <v>32</v>
      </c>
      <c r="F48" s="53" t="s">
        <v>195</v>
      </c>
      <c r="G48" s="52" t="s">
        <v>134</v>
      </c>
      <c r="H48" s="52" t="s">
        <v>135</v>
      </c>
      <c r="I48" s="54" t="s">
        <v>136</v>
      </c>
      <c r="J48" s="54" t="s">
        <v>137</v>
      </c>
      <c r="K48" s="54" t="s">
        <v>138</v>
      </c>
      <c r="L48" s="55">
        <v>1663</v>
      </c>
      <c r="M48" s="55">
        <v>1500</v>
      </c>
      <c r="N48" s="56">
        <v>0.038</v>
      </c>
      <c r="O48" s="57">
        <f t="shared" si="31"/>
        <v>57</v>
      </c>
      <c r="P48" s="57">
        <f t="shared" si="32"/>
        <v>94791</v>
      </c>
      <c r="Q48" s="57">
        <f t="shared" si="33"/>
        <v>37916.4</v>
      </c>
      <c r="R48" s="58">
        <v>0.4</v>
      </c>
      <c r="S48" s="57">
        <f t="shared" si="34"/>
        <v>23697.75</v>
      </c>
      <c r="T48" s="59">
        <v>0.25</v>
      </c>
      <c r="U48" s="57">
        <f t="shared" si="35"/>
        <v>9479.1</v>
      </c>
      <c r="V48" s="58">
        <v>0.1</v>
      </c>
      <c r="W48" s="57">
        <f t="shared" si="36"/>
        <v>0</v>
      </c>
      <c r="X48" s="58">
        <v>0</v>
      </c>
      <c r="Y48" s="57">
        <f t="shared" si="37"/>
        <v>9479.1</v>
      </c>
      <c r="Z48" s="58">
        <v>0.1</v>
      </c>
      <c r="AA48" s="57">
        <f t="shared" si="38"/>
        <v>23697.75</v>
      </c>
      <c r="AB48" s="59">
        <v>0.25</v>
      </c>
      <c r="AC48" s="3"/>
      <c r="AD48" s="3"/>
      <c r="AE48" s="3"/>
    </row>
    <row r="49" s="4" customFormat="1" ht="100" customHeight="1" spans="1:31">
      <c r="A49" s="39">
        <v>43</v>
      </c>
      <c r="B49" s="51" t="s">
        <v>29</v>
      </c>
      <c r="C49" s="51" t="s">
        <v>158</v>
      </c>
      <c r="D49" s="52" t="s">
        <v>158</v>
      </c>
      <c r="E49" s="51" t="s">
        <v>32</v>
      </c>
      <c r="F49" s="53" t="s">
        <v>196</v>
      </c>
      <c r="G49" s="52" t="s">
        <v>144</v>
      </c>
      <c r="H49" s="52" t="s">
        <v>107</v>
      </c>
      <c r="I49" s="54" t="s">
        <v>157</v>
      </c>
      <c r="J49" s="54" t="s">
        <v>38</v>
      </c>
      <c r="K49" s="54" t="s">
        <v>146</v>
      </c>
      <c r="L49" s="55">
        <v>2375</v>
      </c>
      <c r="M49" s="55">
        <v>1500</v>
      </c>
      <c r="N49" s="56">
        <v>0.038</v>
      </c>
      <c r="O49" s="57">
        <f t="shared" si="31"/>
        <v>57</v>
      </c>
      <c r="P49" s="57">
        <f t="shared" si="32"/>
        <v>135375</v>
      </c>
      <c r="Q49" s="57">
        <f t="shared" si="33"/>
        <v>54150</v>
      </c>
      <c r="R49" s="58">
        <v>0.4</v>
      </c>
      <c r="S49" s="57">
        <f t="shared" si="34"/>
        <v>33843.75</v>
      </c>
      <c r="T49" s="59">
        <v>0.25</v>
      </c>
      <c r="U49" s="57">
        <f t="shared" si="35"/>
        <v>13537.5</v>
      </c>
      <c r="V49" s="58">
        <v>0.1</v>
      </c>
      <c r="W49" s="57">
        <f t="shared" si="36"/>
        <v>0</v>
      </c>
      <c r="X49" s="58">
        <v>0</v>
      </c>
      <c r="Y49" s="57">
        <f t="shared" si="37"/>
        <v>13537.5</v>
      </c>
      <c r="Z49" s="58">
        <v>0.1</v>
      </c>
      <c r="AA49" s="57">
        <f t="shared" si="38"/>
        <v>33843.75</v>
      </c>
      <c r="AB49" s="59">
        <v>0.25</v>
      </c>
      <c r="AC49" s="3"/>
      <c r="AD49" s="3"/>
      <c r="AE49" s="3"/>
    </row>
    <row r="50" s="3" customFormat="1" ht="120" customHeight="1" spans="1:31">
      <c r="A50" s="39">
        <v>44</v>
      </c>
      <c r="B50" s="40" t="s">
        <v>197</v>
      </c>
      <c r="C50" s="40" t="s">
        <v>198</v>
      </c>
      <c r="D50" s="41" t="s">
        <v>199</v>
      </c>
      <c r="E50" s="40" t="s">
        <v>32</v>
      </c>
      <c r="F50" s="42" t="s">
        <v>200</v>
      </c>
      <c r="G50" s="41" t="s">
        <v>201</v>
      </c>
      <c r="H50" s="41" t="s">
        <v>202</v>
      </c>
      <c r="I50" s="43" t="s">
        <v>37</v>
      </c>
      <c r="J50" s="43" t="s">
        <v>100</v>
      </c>
      <c r="K50" s="43" t="s">
        <v>203</v>
      </c>
      <c r="L50" s="44">
        <v>92</v>
      </c>
      <c r="M50" s="44">
        <v>3000</v>
      </c>
      <c r="N50" s="45">
        <v>0.08</v>
      </c>
      <c r="O50" s="46">
        <v>240</v>
      </c>
      <c r="P50" s="47">
        <f>L50*O50</f>
        <v>22080</v>
      </c>
      <c r="Q50" s="47">
        <f>R50*P50</f>
        <v>0</v>
      </c>
      <c r="R50" s="45">
        <v>0</v>
      </c>
      <c r="S50" s="47">
        <f>T50*P50</f>
        <v>8832</v>
      </c>
      <c r="T50" s="48">
        <v>0.4</v>
      </c>
      <c r="U50" s="49">
        <f>V50*P50</f>
        <v>4416</v>
      </c>
      <c r="V50" s="50">
        <v>0.2</v>
      </c>
      <c r="W50" s="49">
        <f>X50*P50</f>
        <v>0</v>
      </c>
      <c r="X50" s="50">
        <v>0</v>
      </c>
      <c r="Y50" s="49">
        <f>Z50*P50</f>
        <v>4416</v>
      </c>
      <c r="Z50" s="60">
        <v>0.2</v>
      </c>
      <c r="AA50" s="49">
        <f>AB50*P50</f>
        <v>8832</v>
      </c>
      <c r="AB50" s="48">
        <v>0.4</v>
      </c>
    </row>
    <row r="51" s="3" customFormat="1" ht="120" customHeight="1" spans="1:31">
      <c r="A51" s="39">
        <v>45</v>
      </c>
      <c r="B51" s="40" t="s">
        <v>197</v>
      </c>
      <c r="C51" s="40" t="s">
        <v>198</v>
      </c>
      <c r="D51" s="41" t="s">
        <v>199</v>
      </c>
      <c r="E51" s="40" t="s">
        <v>32</v>
      </c>
      <c r="F51" s="42" t="s">
        <v>204</v>
      </c>
      <c r="G51" s="41" t="s">
        <v>205</v>
      </c>
      <c r="H51" s="41" t="s">
        <v>206</v>
      </c>
      <c r="I51" s="43" t="s">
        <v>207</v>
      </c>
      <c r="J51" s="43" t="s">
        <v>101</v>
      </c>
      <c r="K51" s="43" t="s">
        <v>208</v>
      </c>
      <c r="L51" s="44">
        <v>256</v>
      </c>
      <c r="M51" s="44">
        <v>3000</v>
      </c>
      <c r="N51" s="45">
        <v>0.08</v>
      </c>
      <c r="O51" s="46">
        <v>240</v>
      </c>
      <c r="P51" s="47">
        <f>L51*O51</f>
        <v>61440</v>
      </c>
      <c r="Q51" s="47">
        <f>R51*P51</f>
        <v>0</v>
      </c>
      <c r="R51" s="45">
        <v>0</v>
      </c>
      <c r="S51" s="47">
        <f>T51*P51</f>
        <v>24576</v>
      </c>
      <c r="T51" s="48">
        <v>0.4</v>
      </c>
      <c r="U51" s="49">
        <f>V51*P51</f>
        <v>12288</v>
      </c>
      <c r="V51" s="50">
        <v>0.2</v>
      </c>
      <c r="W51" s="49">
        <f>X51*P51</f>
        <v>0</v>
      </c>
      <c r="X51" s="50">
        <v>0</v>
      </c>
      <c r="Y51" s="49">
        <f>Z51*P51</f>
        <v>12288</v>
      </c>
      <c r="Z51" s="60">
        <v>0.2</v>
      </c>
      <c r="AA51" s="49">
        <f>AB51*P51</f>
        <v>24576</v>
      </c>
      <c r="AB51" s="48">
        <v>0.4</v>
      </c>
    </row>
    <row r="52" s="3" customFormat="1" ht="120" customHeight="1" spans="1:31">
      <c r="A52" s="39">
        <v>46</v>
      </c>
      <c r="B52" s="40" t="s">
        <v>197</v>
      </c>
      <c r="C52" s="40" t="s">
        <v>198</v>
      </c>
      <c r="D52" s="41" t="s">
        <v>199</v>
      </c>
      <c r="E52" s="40" t="s">
        <v>32</v>
      </c>
      <c r="F52" s="42" t="s">
        <v>209</v>
      </c>
      <c r="G52" s="41" t="s">
        <v>210</v>
      </c>
      <c r="H52" s="41" t="s">
        <v>211</v>
      </c>
      <c r="I52" s="43" t="s">
        <v>100</v>
      </c>
      <c r="J52" s="43" t="s">
        <v>212</v>
      </c>
      <c r="K52" s="43" t="s">
        <v>213</v>
      </c>
      <c r="L52" s="44">
        <v>121</v>
      </c>
      <c r="M52" s="44">
        <v>3000</v>
      </c>
      <c r="N52" s="45">
        <v>0.08</v>
      </c>
      <c r="O52" s="46">
        <v>240</v>
      </c>
      <c r="P52" s="47">
        <f>L52*O52</f>
        <v>29040</v>
      </c>
      <c r="Q52" s="47">
        <f>R52*P52</f>
        <v>0</v>
      </c>
      <c r="R52" s="45">
        <v>0</v>
      </c>
      <c r="S52" s="47">
        <f>T52*P52</f>
        <v>11616</v>
      </c>
      <c r="T52" s="48">
        <v>0.4</v>
      </c>
      <c r="U52" s="49">
        <f>V52*P52</f>
        <v>5808</v>
      </c>
      <c r="V52" s="50">
        <v>0.2</v>
      </c>
      <c r="W52" s="49">
        <f>X52*P52</f>
        <v>0</v>
      </c>
      <c r="X52" s="50">
        <v>0</v>
      </c>
      <c r="Y52" s="49">
        <f>Z52*P52</f>
        <v>5808</v>
      </c>
      <c r="Z52" s="60">
        <v>0.2</v>
      </c>
      <c r="AA52" s="49">
        <f>AB52*P52</f>
        <v>11616</v>
      </c>
      <c r="AB52" s="48">
        <v>0.4</v>
      </c>
    </row>
    <row r="53" s="3" customFormat="1" ht="120" customHeight="1" spans="1:31">
      <c r="A53" s="39">
        <v>47</v>
      </c>
      <c r="B53" s="40" t="s">
        <v>197</v>
      </c>
      <c r="C53" s="40" t="s">
        <v>198</v>
      </c>
      <c r="D53" s="41" t="s">
        <v>199</v>
      </c>
      <c r="E53" s="40" t="s">
        <v>32</v>
      </c>
      <c r="F53" s="42" t="s">
        <v>214</v>
      </c>
      <c r="G53" s="41" t="s">
        <v>215</v>
      </c>
      <c r="H53" s="41" t="s">
        <v>216</v>
      </c>
      <c r="I53" s="43" t="s">
        <v>181</v>
      </c>
      <c r="J53" s="43" t="s">
        <v>217</v>
      </c>
      <c r="K53" s="43" t="s">
        <v>218</v>
      </c>
      <c r="L53" s="44">
        <v>80</v>
      </c>
      <c r="M53" s="44">
        <v>3000</v>
      </c>
      <c r="N53" s="45">
        <v>0.08</v>
      </c>
      <c r="O53" s="46">
        <v>240</v>
      </c>
      <c r="P53" s="47">
        <f>L53*O53</f>
        <v>19200</v>
      </c>
      <c r="Q53" s="47">
        <f>R53*P53</f>
        <v>0</v>
      </c>
      <c r="R53" s="45">
        <v>0</v>
      </c>
      <c r="S53" s="47">
        <f>T53*P53</f>
        <v>7680</v>
      </c>
      <c r="T53" s="48">
        <v>0.4</v>
      </c>
      <c r="U53" s="49">
        <f>V53*P53</f>
        <v>3840</v>
      </c>
      <c r="V53" s="50">
        <v>0.2</v>
      </c>
      <c r="W53" s="49">
        <f>X53*P53</f>
        <v>0</v>
      </c>
      <c r="X53" s="50">
        <v>0</v>
      </c>
      <c r="Y53" s="49">
        <f>Z53*P53</f>
        <v>3840</v>
      </c>
      <c r="Z53" s="60">
        <v>0.2</v>
      </c>
      <c r="AA53" s="49">
        <f>AB53*P53</f>
        <v>7680</v>
      </c>
      <c r="AB53" s="48">
        <v>0.4</v>
      </c>
    </row>
    <row r="54" s="3" customFormat="1" ht="120" customHeight="1" spans="1:31">
      <c r="A54" s="39">
        <v>48</v>
      </c>
      <c r="B54" s="40" t="s">
        <v>197</v>
      </c>
      <c r="C54" s="40" t="s">
        <v>198</v>
      </c>
      <c r="D54" s="41" t="s">
        <v>199</v>
      </c>
      <c r="E54" s="40" t="s">
        <v>32</v>
      </c>
      <c r="F54" s="42" t="s">
        <v>219</v>
      </c>
      <c r="G54" s="41" t="s">
        <v>220</v>
      </c>
      <c r="H54" s="41" t="s">
        <v>221</v>
      </c>
      <c r="I54" s="43" t="s">
        <v>222</v>
      </c>
      <c r="J54" s="43" t="s">
        <v>223</v>
      </c>
      <c r="K54" s="43" t="s">
        <v>224</v>
      </c>
      <c r="L54" s="44">
        <v>25.84</v>
      </c>
      <c r="M54" s="44">
        <v>3000</v>
      </c>
      <c r="N54" s="45">
        <v>0.08</v>
      </c>
      <c r="O54" s="46">
        <v>240</v>
      </c>
      <c r="P54" s="47">
        <f>L54*O54</f>
        <v>6201.6</v>
      </c>
      <c r="Q54" s="47">
        <f>R54*P54</f>
        <v>0</v>
      </c>
      <c r="R54" s="45">
        <v>0</v>
      </c>
      <c r="S54" s="47">
        <f>T54*P54</f>
        <v>2480.64</v>
      </c>
      <c r="T54" s="48">
        <v>0.4</v>
      </c>
      <c r="U54" s="49">
        <f>V54*P54</f>
        <v>1240.32</v>
      </c>
      <c r="V54" s="50">
        <v>0.2</v>
      </c>
      <c r="W54" s="49">
        <f>X54*P54</f>
        <v>0</v>
      </c>
      <c r="X54" s="50">
        <v>0</v>
      </c>
      <c r="Y54" s="49">
        <f>Z54*P54</f>
        <v>1240.32</v>
      </c>
      <c r="Z54" s="60">
        <v>0.2</v>
      </c>
      <c r="AA54" s="49">
        <f>AB54*P54</f>
        <v>2480.64</v>
      </c>
      <c r="AB54" s="48">
        <v>0.4</v>
      </c>
    </row>
    <row r="55" s="4" customFormat="1" ht="100" customHeight="1" spans="1:31">
      <c r="A55" s="39">
        <v>49</v>
      </c>
      <c r="B55" s="51" t="s">
        <v>197</v>
      </c>
      <c r="C55" s="51" t="s">
        <v>198</v>
      </c>
      <c r="D55" s="52" t="s">
        <v>225</v>
      </c>
      <c r="E55" s="51" t="s">
        <v>32</v>
      </c>
      <c r="F55" s="53" t="s">
        <v>226</v>
      </c>
      <c r="G55" s="52" t="s">
        <v>227</v>
      </c>
      <c r="H55" s="52" t="s">
        <v>228</v>
      </c>
      <c r="I55" s="54" t="s">
        <v>229</v>
      </c>
      <c r="J55" s="54" t="s">
        <v>230</v>
      </c>
      <c r="K55" s="54" t="s">
        <v>231</v>
      </c>
      <c r="L55" s="55">
        <v>108.31</v>
      </c>
      <c r="M55" s="55">
        <v>3000</v>
      </c>
      <c r="N55" s="56">
        <v>0.08</v>
      </c>
      <c r="O55" s="57">
        <f>ROUND(P55/L55,2)</f>
        <v>240</v>
      </c>
      <c r="P55" s="57">
        <f>ROUND(L55*M55*N55,2)</f>
        <v>25994.4</v>
      </c>
      <c r="Q55" s="57">
        <f>ROUND(P55*R55,2)</f>
        <v>0</v>
      </c>
      <c r="R55" s="58">
        <v>0</v>
      </c>
      <c r="S55" s="57">
        <f>ROUND(P55*T55,2)</f>
        <v>10397.76</v>
      </c>
      <c r="T55" s="59">
        <v>0.4</v>
      </c>
      <c r="U55" s="57">
        <f>W55+Y55</f>
        <v>5198.88</v>
      </c>
      <c r="V55" s="58">
        <v>0.2</v>
      </c>
      <c r="W55" s="57">
        <f>ROUND(P55*X55,2)</f>
        <v>0</v>
      </c>
      <c r="X55" s="58">
        <v>0</v>
      </c>
      <c r="Y55" s="57">
        <f>ROUND(P55*Z55,2)</f>
        <v>5198.88</v>
      </c>
      <c r="Z55" s="58">
        <v>0.2</v>
      </c>
      <c r="AA55" s="57">
        <f>P55*AB55</f>
        <v>10397.76</v>
      </c>
      <c r="AB55" s="59">
        <v>0.4</v>
      </c>
      <c r="AC55" s="3"/>
      <c r="AD55" s="3"/>
      <c r="AE55" s="3"/>
    </row>
    <row r="56" s="4" customFormat="1" ht="100" customHeight="1" spans="1:31">
      <c r="A56" s="39">
        <v>50</v>
      </c>
      <c r="B56" s="51" t="s">
        <v>197</v>
      </c>
      <c r="C56" s="51" t="s">
        <v>198</v>
      </c>
      <c r="D56" s="52" t="s">
        <v>225</v>
      </c>
      <c r="E56" s="51" t="s">
        <v>32</v>
      </c>
      <c r="F56" s="53" t="s">
        <v>232</v>
      </c>
      <c r="G56" s="52" t="s">
        <v>233</v>
      </c>
      <c r="H56" s="52" t="s">
        <v>234</v>
      </c>
      <c r="I56" s="54" t="s">
        <v>125</v>
      </c>
      <c r="J56" s="54" t="s">
        <v>192</v>
      </c>
      <c r="K56" s="54" t="s">
        <v>235</v>
      </c>
      <c r="L56" s="55">
        <v>60</v>
      </c>
      <c r="M56" s="55">
        <v>3000</v>
      </c>
      <c r="N56" s="56">
        <v>0.08</v>
      </c>
      <c r="O56" s="57">
        <f>ROUND(P56/L56,2)</f>
        <v>240</v>
      </c>
      <c r="P56" s="57">
        <f>ROUND(L56*M56*N56,2)</f>
        <v>14400</v>
      </c>
      <c r="Q56" s="57">
        <f>ROUND(P56*R56,2)</f>
        <v>0</v>
      </c>
      <c r="R56" s="58">
        <v>0</v>
      </c>
      <c r="S56" s="57">
        <f>ROUND(P56*T56,2)</f>
        <v>5760</v>
      </c>
      <c r="T56" s="59">
        <v>0.4</v>
      </c>
      <c r="U56" s="57">
        <f>W56+Y56</f>
        <v>2880</v>
      </c>
      <c r="V56" s="58">
        <v>0.2</v>
      </c>
      <c r="W56" s="57">
        <f>ROUND(P56*X56,2)</f>
        <v>0</v>
      </c>
      <c r="X56" s="58">
        <v>0</v>
      </c>
      <c r="Y56" s="57">
        <f>ROUND(P56*Z56,2)</f>
        <v>2880</v>
      </c>
      <c r="Z56" s="58">
        <v>0.2</v>
      </c>
      <c r="AA56" s="57">
        <f>P56*AB56</f>
        <v>5760</v>
      </c>
      <c r="AB56" s="59">
        <v>0.4</v>
      </c>
      <c r="AC56" s="3"/>
      <c r="AD56" s="3"/>
      <c r="AE56" s="3"/>
    </row>
    <row r="57" s="3" customFormat="1" ht="120" customHeight="1" spans="1:31">
      <c r="A57" s="39">
        <v>51</v>
      </c>
      <c r="B57" s="40" t="s">
        <v>197</v>
      </c>
      <c r="C57" s="40" t="s">
        <v>236</v>
      </c>
      <c r="D57" s="41" t="s">
        <v>237</v>
      </c>
      <c r="E57" s="40" t="s">
        <v>32</v>
      </c>
      <c r="F57" s="42" t="s">
        <v>238</v>
      </c>
      <c r="G57" s="41" t="s">
        <v>239</v>
      </c>
      <c r="H57" s="41" t="s">
        <v>240</v>
      </c>
      <c r="I57" s="43" t="s">
        <v>170</v>
      </c>
      <c r="J57" s="43" t="s">
        <v>241</v>
      </c>
      <c r="K57" s="43" t="s">
        <v>242</v>
      </c>
      <c r="L57" s="44">
        <v>131.7</v>
      </c>
      <c r="M57" s="44" t="s">
        <v>243</v>
      </c>
      <c r="N57" s="45">
        <v>0.08</v>
      </c>
      <c r="O57" s="46">
        <v>160</v>
      </c>
      <c r="P57" s="47">
        <f t="shared" ref="P57:P62" si="39">L57*O57</f>
        <v>21072</v>
      </c>
      <c r="Q57" s="47">
        <f t="shared" ref="Q57:Q62" si="40">R57*P57</f>
        <v>0</v>
      </c>
      <c r="R57" s="45">
        <v>0</v>
      </c>
      <c r="S57" s="47">
        <f t="shared" ref="S57:S62" si="41">T57*P57</f>
        <v>8428.8</v>
      </c>
      <c r="T57" s="48">
        <v>0.4</v>
      </c>
      <c r="U57" s="49">
        <f t="shared" ref="U57:U62" si="42">V57*P57</f>
        <v>4214.4</v>
      </c>
      <c r="V57" s="50">
        <v>0.2</v>
      </c>
      <c r="W57" s="49">
        <f t="shared" ref="W57:W62" si="43">X57*P57</f>
        <v>0</v>
      </c>
      <c r="X57" s="50">
        <v>0</v>
      </c>
      <c r="Y57" s="49">
        <f t="shared" ref="Y57:Y62" si="44">Z57*P57</f>
        <v>4214.4</v>
      </c>
      <c r="Z57" s="60">
        <v>0.2</v>
      </c>
      <c r="AA57" s="49">
        <f t="shared" ref="AA57:AA62" si="45">AB57*P57</f>
        <v>8428.8</v>
      </c>
      <c r="AB57" s="48">
        <v>0.4</v>
      </c>
    </row>
    <row r="58" s="3" customFormat="1" ht="120" customHeight="1" spans="1:31">
      <c r="A58" s="39">
        <v>52</v>
      </c>
      <c r="B58" s="40" t="s">
        <v>197</v>
      </c>
      <c r="C58" s="40" t="s">
        <v>236</v>
      </c>
      <c r="D58" s="41" t="s">
        <v>244</v>
      </c>
      <c r="E58" s="40" t="s">
        <v>32</v>
      </c>
      <c r="F58" s="42" t="s">
        <v>245</v>
      </c>
      <c r="G58" s="41" t="s">
        <v>246</v>
      </c>
      <c r="H58" s="41" t="s">
        <v>247</v>
      </c>
      <c r="I58" s="43" t="s">
        <v>170</v>
      </c>
      <c r="J58" s="43" t="s">
        <v>248</v>
      </c>
      <c r="K58" s="43" t="s">
        <v>249</v>
      </c>
      <c r="L58" s="44">
        <v>52</v>
      </c>
      <c r="M58" s="44" t="s">
        <v>243</v>
      </c>
      <c r="N58" s="45">
        <v>0.08</v>
      </c>
      <c r="O58" s="46">
        <v>160</v>
      </c>
      <c r="P58" s="47">
        <f t="shared" si="39"/>
        <v>8320</v>
      </c>
      <c r="Q58" s="47">
        <f t="shared" si="40"/>
        <v>0</v>
      </c>
      <c r="R58" s="45">
        <v>0</v>
      </c>
      <c r="S58" s="47">
        <f t="shared" si="41"/>
        <v>3328</v>
      </c>
      <c r="T58" s="48">
        <v>0.4</v>
      </c>
      <c r="U58" s="49">
        <f t="shared" si="42"/>
        <v>1664</v>
      </c>
      <c r="V58" s="50">
        <v>0.2</v>
      </c>
      <c r="W58" s="49">
        <f t="shared" si="43"/>
        <v>0</v>
      </c>
      <c r="X58" s="50">
        <v>0</v>
      </c>
      <c r="Y58" s="49">
        <f t="shared" si="44"/>
        <v>1664</v>
      </c>
      <c r="Z58" s="60">
        <v>0.2</v>
      </c>
      <c r="AA58" s="49">
        <f t="shared" si="45"/>
        <v>3328</v>
      </c>
      <c r="AB58" s="48">
        <v>0.4</v>
      </c>
    </row>
    <row r="59" s="3" customFormat="1" ht="120" customHeight="1" spans="1:31">
      <c r="A59" s="39">
        <v>53</v>
      </c>
      <c r="B59" s="40" t="s">
        <v>197</v>
      </c>
      <c r="C59" s="40" t="s">
        <v>236</v>
      </c>
      <c r="D59" s="41" t="s">
        <v>237</v>
      </c>
      <c r="E59" s="40" t="s">
        <v>32</v>
      </c>
      <c r="F59" s="42" t="s">
        <v>250</v>
      </c>
      <c r="G59" s="41" t="s">
        <v>251</v>
      </c>
      <c r="H59" s="41" t="s">
        <v>240</v>
      </c>
      <c r="I59" s="43" t="s">
        <v>252</v>
      </c>
      <c r="J59" s="43" t="s">
        <v>253</v>
      </c>
      <c r="K59" s="43" t="s">
        <v>254</v>
      </c>
      <c r="L59" s="44">
        <v>44.5</v>
      </c>
      <c r="M59" s="44" t="s">
        <v>243</v>
      </c>
      <c r="N59" s="45">
        <v>0.08</v>
      </c>
      <c r="O59" s="46">
        <v>160</v>
      </c>
      <c r="P59" s="47">
        <f t="shared" si="39"/>
        <v>7120</v>
      </c>
      <c r="Q59" s="47">
        <f t="shared" si="40"/>
        <v>0</v>
      </c>
      <c r="R59" s="45">
        <v>0</v>
      </c>
      <c r="S59" s="47">
        <f t="shared" si="41"/>
        <v>2848</v>
      </c>
      <c r="T59" s="48">
        <v>0.4</v>
      </c>
      <c r="U59" s="49">
        <f t="shared" si="42"/>
        <v>1424</v>
      </c>
      <c r="V59" s="50">
        <v>0.2</v>
      </c>
      <c r="W59" s="49">
        <f t="shared" si="43"/>
        <v>0</v>
      </c>
      <c r="X59" s="50">
        <v>0</v>
      </c>
      <c r="Y59" s="49">
        <f t="shared" si="44"/>
        <v>1424</v>
      </c>
      <c r="Z59" s="60">
        <v>0.2</v>
      </c>
      <c r="AA59" s="49">
        <f t="shared" si="45"/>
        <v>2848</v>
      </c>
      <c r="AB59" s="48">
        <v>0.4</v>
      </c>
    </row>
    <row r="60" s="3" customFormat="1" ht="120" customHeight="1" spans="1:31">
      <c r="A60" s="39">
        <v>54</v>
      </c>
      <c r="B60" s="40" t="s">
        <v>197</v>
      </c>
      <c r="C60" s="40" t="s">
        <v>236</v>
      </c>
      <c r="D60" s="41" t="s">
        <v>255</v>
      </c>
      <c r="E60" s="40" t="s">
        <v>32</v>
      </c>
      <c r="F60" s="42" t="s">
        <v>256</v>
      </c>
      <c r="G60" s="41" t="s">
        <v>251</v>
      </c>
      <c r="H60" s="41" t="s">
        <v>240</v>
      </c>
      <c r="I60" s="43" t="s">
        <v>252</v>
      </c>
      <c r="J60" s="43" t="s">
        <v>253</v>
      </c>
      <c r="K60" s="43" t="s">
        <v>254</v>
      </c>
      <c r="L60" s="44">
        <v>82</v>
      </c>
      <c r="M60" s="44" t="s">
        <v>243</v>
      </c>
      <c r="N60" s="45">
        <v>0.08</v>
      </c>
      <c r="O60" s="46">
        <v>160</v>
      </c>
      <c r="P60" s="47">
        <f t="shared" si="39"/>
        <v>13120</v>
      </c>
      <c r="Q60" s="47">
        <f t="shared" si="40"/>
        <v>0</v>
      </c>
      <c r="R60" s="45">
        <v>0</v>
      </c>
      <c r="S60" s="47">
        <f t="shared" si="41"/>
        <v>5248</v>
      </c>
      <c r="T60" s="48">
        <v>0.4</v>
      </c>
      <c r="U60" s="49">
        <f t="shared" si="42"/>
        <v>2624</v>
      </c>
      <c r="V60" s="50">
        <v>0.2</v>
      </c>
      <c r="W60" s="49">
        <f t="shared" si="43"/>
        <v>0</v>
      </c>
      <c r="X60" s="50">
        <v>0</v>
      </c>
      <c r="Y60" s="49">
        <f t="shared" si="44"/>
        <v>2624</v>
      </c>
      <c r="Z60" s="60">
        <v>0.2</v>
      </c>
      <c r="AA60" s="49">
        <f t="shared" si="45"/>
        <v>5248</v>
      </c>
      <c r="AB60" s="48">
        <v>0.4</v>
      </c>
    </row>
    <row r="61" s="3" customFormat="1" ht="120" customHeight="1" spans="1:31">
      <c r="A61" s="39">
        <v>55</v>
      </c>
      <c r="B61" s="40" t="s">
        <v>197</v>
      </c>
      <c r="C61" s="40" t="s">
        <v>236</v>
      </c>
      <c r="D61" s="41" t="s">
        <v>257</v>
      </c>
      <c r="E61" s="40" t="s">
        <v>32</v>
      </c>
      <c r="F61" s="42" t="s">
        <v>258</v>
      </c>
      <c r="G61" s="41" t="s">
        <v>259</v>
      </c>
      <c r="H61" s="41" t="s">
        <v>240</v>
      </c>
      <c r="I61" s="43" t="s">
        <v>260</v>
      </c>
      <c r="J61" s="43" t="s">
        <v>261</v>
      </c>
      <c r="K61" s="43" t="s">
        <v>262</v>
      </c>
      <c r="L61" s="44">
        <v>45</v>
      </c>
      <c r="M61" s="44" t="s">
        <v>243</v>
      </c>
      <c r="N61" s="45">
        <v>0.08</v>
      </c>
      <c r="O61" s="46">
        <v>160</v>
      </c>
      <c r="P61" s="47">
        <f t="shared" si="39"/>
        <v>7200</v>
      </c>
      <c r="Q61" s="47">
        <f t="shared" si="40"/>
        <v>0</v>
      </c>
      <c r="R61" s="45">
        <v>0</v>
      </c>
      <c r="S61" s="47">
        <f t="shared" si="41"/>
        <v>2880</v>
      </c>
      <c r="T61" s="48">
        <v>0.4</v>
      </c>
      <c r="U61" s="49">
        <f t="shared" si="42"/>
        <v>1440</v>
      </c>
      <c r="V61" s="50">
        <v>0.2</v>
      </c>
      <c r="W61" s="49">
        <f t="shared" si="43"/>
        <v>0</v>
      </c>
      <c r="X61" s="50">
        <v>0</v>
      </c>
      <c r="Y61" s="49">
        <f t="shared" si="44"/>
        <v>1440</v>
      </c>
      <c r="Z61" s="60">
        <v>0.2</v>
      </c>
      <c r="AA61" s="49">
        <f t="shared" si="45"/>
        <v>2880</v>
      </c>
      <c r="AB61" s="48">
        <v>0.4</v>
      </c>
    </row>
    <row r="62" s="3" customFormat="1" ht="120" customHeight="1" spans="1:31">
      <c r="A62" s="39">
        <v>56</v>
      </c>
      <c r="B62" s="61" t="s">
        <v>197</v>
      </c>
      <c r="C62" s="61" t="s">
        <v>236</v>
      </c>
      <c r="D62" s="62" t="s">
        <v>237</v>
      </c>
      <c r="E62" s="61" t="s">
        <v>32</v>
      </c>
      <c r="F62" s="63" t="s">
        <v>263</v>
      </c>
      <c r="G62" s="62" t="s">
        <v>264</v>
      </c>
      <c r="H62" s="62" t="s">
        <v>240</v>
      </c>
      <c r="I62" s="64" t="s">
        <v>170</v>
      </c>
      <c r="J62" s="64" t="s">
        <v>261</v>
      </c>
      <c r="K62" s="64" t="s">
        <v>242</v>
      </c>
      <c r="L62" s="65">
        <v>35.8</v>
      </c>
      <c r="M62" s="65" t="s">
        <v>243</v>
      </c>
      <c r="N62" s="66">
        <v>0.08</v>
      </c>
      <c r="O62" s="67">
        <v>160</v>
      </c>
      <c r="P62" s="68">
        <f t="shared" si="39"/>
        <v>5728</v>
      </c>
      <c r="Q62" s="68">
        <f t="shared" si="40"/>
        <v>0</v>
      </c>
      <c r="R62" s="66">
        <v>0</v>
      </c>
      <c r="S62" s="68">
        <f t="shared" si="41"/>
        <v>2291.2</v>
      </c>
      <c r="T62" s="69">
        <v>0.4</v>
      </c>
      <c r="U62" s="70">
        <f t="shared" si="42"/>
        <v>1145.6</v>
      </c>
      <c r="V62" s="71">
        <v>0.2</v>
      </c>
      <c r="W62" s="70">
        <f t="shared" si="43"/>
        <v>0</v>
      </c>
      <c r="X62" s="71">
        <v>0</v>
      </c>
      <c r="Y62" s="70">
        <f t="shared" si="44"/>
        <v>1145.6</v>
      </c>
      <c r="Z62" s="72">
        <v>0.2</v>
      </c>
      <c r="AA62" s="70">
        <f t="shared" si="45"/>
        <v>2291.2</v>
      </c>
      <c r="AB62" s="69">
        <v>0.4</v>
      </c>
    </row>
    <row r="63" s="4" customFormat="1" ht="100" customHeight="1" spans="1:31">
      <c r="A63" s="39">
        <v>57</v>
      </c>
      <c r="B63" s="51" t="s">
        <v>197</v>
      </c>
      <c r="C63" s="51" t="s">
        <v>236</v>
      </c>
      <c r="D63" s="52" t="s">
        <v>265</v>
      </c>
      <c r="E63" s="51" t="s">
        <v>32</v>
      </c>
      <c r="F63" s="53" t="s">
        <v>266</v>
      </c>
      <c r="G63" s="52" t="s">
        <v>267</v>
      </c>
      <c r="H63" s="52" t="s">
        <v>221</v>
      </c>
      <c r="I63" s="54" t="s">
        <v>192</v>
      </c>
      <c r="J63" s="54" t="s">
        <v>131</v>
      </c>
      <c r="K63" s="54" t="s">
        <v>171</v>
      </c>
      <c r="L63" s="55">
        <v>113.47</v>
      </c>
      <c r="M63" s="55">
        <v>1500</v>
      </c>
      <c r="N63" s="56">
        <v>0.08</v>
      </c>
      <c r="O63" s="57">
        <f t="shared" ref="O63:O73" si="46">ROUND(P63/L63,2)</f>
        <v>120</v>
      </c>
      <c r="P63" s="57">
        <f t="shared" ref="P63:P73" si="47">ROUND(L63*M63*N63,2)</f>
        <v>13616.4</v>
      </c>
      <c r="Q63" s="57">
        <f t="shared" ref="Q63:Q73" si="48">ROUND(P63*R63,2)</f>
        <v>0</v>
      </c>
      <c r="R63" s="58">
        <v>0</v>
      </c>
      <c r="S63" s="57">
        <f t="shared" ref="S63:S73" si="49">ROUND(P63*T63,2)</f>
        <v>5446.56</v>
      </c>
      <c r="T63" s="59">
        <v>0.4</v>
      </c>
      <c r="U63" s="57">
        <f t="shared" ref="U63:U73" si="50">W63+Y63</f>
        <v>2723.28</v>
      </c>
      <c r="V63" s="58">
        <v>0.2</v>
      </c>
      <c r="W63" s="57">
        <f t="shared" ref="W63:W73" si="51">ROUND(P63*X63,2)</f>
        <v>0</v>
      </c>
      <c r="X63" s="58">
        <v>0</v>
      </c>
      <c r="Y63" s="57">
        <f t="shared" ref="Y63:Y73" si="52">ROUND(P63*Z63,2)</f>
        <v>2723.28</v>
      </c>
      <c r="Z63" s="58">
        <v>0.2</v>
      </c>
      <c r="AA63" s="57">
        <f t="shared" ref="AA63:AA73" si="53">P63*AB63</f>
        <v>5446.56</v>
      </c>
      <c r="AB63" s="59">
        <v>0.4</v>
      </c>
      <c r="AC63" s="3"/>
      <c r="AD63" s="3"/>
      <c r="AE63" s="3"/>
    </row>
    <row r="64" s="4" customFormat="1" ht="100" customHeight="1" spans="1:31">
      <c r="A64" s="39">
        <v>58</v>
      </c>
      <c r="B64" s="51" t="s">
        <v>197</v>
      </c>
      <c r="C64" s="51" t="s">
        <v>236</v>
      </c>
      <c r="D64" s="52" t="s">
        <v>265</v>
      </c>
      <c r="E64" s="51" t="s">
        <v>32</v>
      </c>
      <c r="F64" s="53" t="s">
        <v>268</v>
      </c>
      <c r="G64" s="52" t="s">
        <v>269</v>
      </c>
      <c r="H64" s="52" t="s">
        <v>270</v>
      </c>
      <c r="I64" s="54" t="s">
        <v>271</v>
      </c>
      <c r="J64" s="54" t="s">
        <v>108</v>
      </c>
      <c r="K64" s="54" t="s">
        <v>272</v>
      </c>
      <c r="L64" s="55">
        <v>25.14</v>
      </c>
      <c r="M64" s="55">
        <v>2000</v>
      </c>
      <c r="N64" s="56">
        <v>0.08</v>
      </c>
      <c r="O64" s="57">
        <f t="shared" si="46"/>
        <v>160</v>
      </c>
      <c r="P64" s="57">
        <f t="shared" si="47"/>
        <v>4022.4</v>
      </c>
      <c r="Q64" s="57">
        <f t="shared" si="48"/>
        <v>0</v>
      </c>
      <c r="R64" s="58">
        <v>0</v>
      </c>
      <c r="S64" s="57">
        <f t="shared" si="49"/>
        <v>1608.96</v>
      </c>
      <c r="T64" s="59">
        <v>0.4</v>
      </c>
      <c r="U64" s="57">
        <f t="shared" si="50"/>
        <v>804.48</v>
      </c>
      <c r="V64" s="58">
        <v>0.2</v>
      </c>
      <c r="W64" s="57">
        <f t="shared" si="51"/>
        <v>0</v>
      </c>
      <c r="X64" s="58">
        <v>0</v>
      </c>
      <c r="Y64" s="57">
        <f t="shared" si="52"/>
        <v>804.48</v>
      </c>
      <c r="Z64" s="58">
        <v>0.2</v>
      </c>
      <c r="AA64" s="57">
        <f t="shared" si="53"/>
        <v>1608.96</v>
      </c>
      <c r="AB64" s="59">
        <v>0.4</v>
      </c>
      <c r="AC64" s="3"/>
      <c r="AD64" s="3"/>
      <c r="AE64" s="3"/>
    </row>
    <row r="65" s="4" customFormat="1" ht="100" customHeight="1" spans="1:31">
      <c r="A65" s="39">
        <v>59</v>
      </c>
      <c r="B65" s="51" t="s">
        <v>197</v>
      </c>
      <c r="C65" s="51" t="s">
        <v>236</v>
      </c>
      <c r="D65" s="52" t="s">
        <v>265</v>
      </c>
      <c r="E65" s="51" t="s">
        <v>32</v>
      </c>
      <c r="F65" s="53" t="s">
        <v>273</v>
      </c>
      <c r="G65" s="52" t="s">
        <v>274</v>
      </c>
      <c r="H65" s="52" t="s">
        <v>275</v>
      </c>
      <c r="I65" s="54" t="s">
        <v>276</v>
      </c>
      <c r="J65" s="54" t="s">
        <v>277</v>
      </c>
      <c r="K65" s="54" t="s">
        <v>242</v>
      </c>
      <c r="L65" s="55">
        <v>86</v>
      </c>
      <c r="M65" s="55">
        <v>2000</v>
      </c>
      <c r="N65" s="56">
        <v>0.08</v>
      </c>
      <c r="O65" s="57">
        <f t="shared" si="46"/>
        <v>160</v>
      </c>
      <c r="P65" s="57">
        <f t="shared" si="47"/>
        <v>13760</v>
      </c>
      <c r="Q65" s="57">
        <f t="shared" si="48"/>
        <v>0</v>
      </c>
      <c r="R65" s="58">
        <v>0</v>
      </c>
      <c r="S65" s="57">
        <f t="shared" si="49"/>
        <v>5504</v>
      </c>
      <c r="T65" s="59">
        <v>0.4</v>
      </c>
      <c r="U65" s="57">
        <f t="shared" si="50"/>
        <v>2752</v>
      </c>
      <c r="V65" s="58">
        <v>0.2</v>
      </c>
      <c r="W65" s="57">
        <f t="shared" si="51"/>
        <v>0</v>
      </c>
      <c r="X65" s="58">
        <v>0</v>
      </c>
      <c r="Y65" s="57">
        <f t="shared" si="52"/>
        <v>2752</v>
      </c>
      <c r="Z65" s="58">
        <v>0.2</v>
      </c>
      <c r="AA65" s="57">
        <f t="shared" si="53"/>
        <v>5504</v>
      </c>
      <c r="AB65" s="59">
        <v>0.4</v>
      </c>
      <c r="AC65" s="3"/>
      <c r="AD65" s="3"/>
      <c r="AE65" s="3"/>
    </row>
    <row r="66" s="4" customFormat="1" ht="100" customHeight="1" spans="1:31">
      <c r="A66" s="39">
        <v>60</v>
      </c>
      <c r="B66" s="51" t="s">
        <v>197</v>
      </c>
      <c r="C66" s="51" t="s">
        <v>236</v>
      </c>
      <c r="D66" s="52" t="s">
        <v>265</v>
      </c>
      <c r="E66" s="51" t="s">
        <v>32</v>
      </c>
      <c r="F66" s="53" t="s">
        <v>278</v>
      </c>
      <c r="G66" s="52" t="s">
        <v>279</v>
      </c>
      <c r="H66" s="52" t="s">
        <v>247</v>
      </c>
      <c r="I66" s="54" t="s">
        <v>276</v>
      </c>
      <c r="J66" s="54" t="s">
        <v>277</v>
      </c>
      <c r="K66" s="54" t="s">
        <v>242</v>
      </c>
      <c r="L66" s="55">
        <v>229</v>
      </c>
      <c r="M66" s="55">
        <v>2000</v>
      </c>
      <c r="N66" s="56">
        <v>0.08</v>
      </c>
      <c r="O66" s="57">
        <f t="shared" si="46"/>
        <v>160</v>
      </c>
      <c r="P66" s="57">
        <f t="shared" si="47"/>
        <v>36640</v>
      </c>
      <c r="Q66" s="57">
        <f t="shared" si="48"/>
        <v>0</v>
      </c>
      <c r="R66" s="58">
        <v>0</v>
      </c>
      <c r="S66" s="57">
        <f t="shared" si="49"/>
        <v>14656</v>
      </c>
      <c r="T66" s="59">
        <v>0.4</v>
      </c>
      <c r="U66" s="57">
        <f t="shared" si="50"/>
        <v>7328</v>
      </c>
      <c r="V66" s="58">
        <v>0.2</v>
      </c>
      <c r="W66" s="57">
        <f t="shared" si="51"/>
        <v>0</v>
      </c>
      <c r="X66" s="58">
        <v>0</v>
      </c>
      <c r="Y66" s="57">
        <f t="shared" si="52"/>
        <v>7328</v>
      </c>
      <c r="Z66" s="58">
        <v>0.2</v>
      </c>
      <c r="AA66" s="57">
        <f t="shared" si="53"/>
        <v>14656</v>
      </c>
      <c r="AB66" s="59">
        <v>0.4</v>
      </c>
      <c r="AC66" s="3"/>
      <c r="AD66" s="3"/>
      <c r="AE66" s="3"/>
    </row>
    <row r="67" s="4" customFormat="1" ht="100" customHeight="1" spans="1:31">
      <c r="A67" s="39">
        <v>61</v>
      </c>
      <c r="B67" s="51" t="s">
        <v>197</v>
      </c>
      <c r="C67" s="51" t="s">
        <v>236</v>
      </c>
      <c r="D67" s="52" t="s">
        <v>265</v>
      </c>
      <c r="E67" s="51" t="s">
        <v>32</v>
      </c>
      <c r="F67" s="53" t="s">
        <v>280</v>
      </c>
      <c r="G67" s="52" t="s">
        <v>281</v>
      </c>
      <c r="H67" s="52" t="s">
        <v>282</v>
      </c>
      <c r="I67" s="54" t="s">
        <v>276</v>
      </c>
      <c r="J67" s="54" t="s">
        <v>277</v>
      </c>
      <c r="K67" s="54" t="s">
        <v>242</v>
      </c>
      <c r="L67" s="55">
        <v>48</v>
      </c>
      <c r="M67" s="55">
        <v>2000</v>
      </c>
      <c r="N67" s="56">
        <v>0.08</v>
      </c>
      <c r="O67" s="57">
        <f t="shared" si="46"/>
        <v>160</v>
      </c>
      <c r="P67" s="57">
        <f t="shared" si="47"/>
        <v>7680</v>
      </c>
      <c r="Q67" s="57">
        <f t="shared" si="48"/>
        <v>0</v>
      </c>
      <c r="R67" s="58">
        <v>0</v>
      </c>
      <c r="S67" s="57">
        <f t="shared" si="49"/>
        <v>3072</v>
      </c>
      <c r="T67" s="59">
        <v>0.4</v>
      </c>
      <c r="U67" s="57">
        <f t="shared" si="50"/>
        <v>1536</v>
      </c>
      <c r="V67" s="58">
        <v>0.2</v>
      </c>
      <c r="W67" s="57">
        <f t="shared" si="51"/>
        <v>0</v>
      </c>
      <c r="X67" s="58">
        <v>0</v>
      </c>
      <c r="Y67" s="57">
        <f t="shared" si="52"/>
        <v>1536</v>
      </c>
      <c r="Z67" s="58">
        <v>0.2</v>
      </c>
      <c r="AA67" s="57">
        <f t="shared" si="53"/>
        <v>3072</v>
      </c>
      <c r="AB67" s="59">
        <v>0.4</v>
      </c>
      <c r="AC67" s="3"/>
      <c r="AD67" s="3"/>
      <c r="AE67" s="3"/>
    </row>
    <row r="68" s="4" customFormat="1" ht="100" customHeight="1" spans="1:31">
      <c r="A68" s="39">
        <v>62</v>
      </c>
      <c r="B68" s="51" t="s">
        <v>197</v>
      </c>
      <c r="C68" s="51" t="s">
        <v>236</v>
      </c>
      <c r="D68" s="52" t="s">
        <v>265</v>
      </c>
      <c r="E68" s="51" t="s">
        <v>32</v>
      </c>
      <c r="F68" s="53" t="s">
        <v>283</v>
      </c>
      <c r="G68" s="52" t="s">
        <v>264</v>
      </c>
      <c r="H68" s="52" t="s">
        <v>284</v>
      </c>
      <c r="I68" s="54" t="s">
        <v>276</v>
      </c>
      <c r="J68" s="54" t="s">
        <v>277</v>
      </c>
      <c r="K68" s="54" t="s">
        <v>242</v>
      </c>
      <c r="L68" s="55">
        <v>136</v>
      </c>
      <c r="M68" s="55">
        <v>2000</v>
      </c>
      <c r="N68" s="56">
        <v>0.08</v>
      </c>
      <c r="O68" s="57">
        <f t="shared" si="46"/>
        <v>160</v>
      </c>
      <c r="P68" s="57">
        <f t="shared" si="47"/>
        <v>21760</v>
      </c>
      <c r="Q68" s="57">
        <f t="shared" si="48"/>
        <v>0</v>
      </c>
      <c r="R68" s="58">
        <v>0</v>
      </c>
      <c r="S68" s="57">
        <f t="shared" si="49"/>
        <v>8704</v>
      </c>
      <c r="T68" s="59">
        <v>0.4</v>
      </c>
      <c r="U68" s="57">
        <f t="shared" si="50"/>
        <v>4352</v>
      </c>
      <c r="V68" s="58">
        <v>0.2</v>
      </c>
      <c r="W68" s="57">
        <f t="shared" si="51"/>
        <v>0</v>
      </c>
      <c r="X68" s="58">
        <v>0</v>
      </c>
      <c r="Y68" s="57">
        <f t="shared" si="52"/>
        <v>4352</v>
      </c>
      <c r="Z68" s="58">
        <v>0.2</v>
      </c>
      <c r="AA68" s="57">
        <f t="shared" si="53"/>
        <v>8704</v>
      </c>
      <c r="AB68" s="59">
        <v>0.4</v>
      </c>
      <c r="AC68" s="3"/>
      <c r="AD68" s="3"/>
      <c r="AE68" s="3"/>
    </row>
    <row r="69" s="4" customFormat="1" ht="100" customHeight="1" spans="1:31">
      <c r="A69" s="39">
        <v>63</v>
      </c>
      <c r="B69" s="51" t="s">
        <v>197</v>
      </c>
      <c r="C69" s="51" t="s">
        <v>236</v>
      </c>
      <c r="D69" s="52" t="s">
        <v>265</v>
      </c>
      <c r="E69" s="51" t="s">
        <v>32</v>
      </c>
      <c r="F69" s="53" t="s">
        <v>285</v>
      </c>
      <c r="G69" s="52" t="s">
        <v>286</v>
      </c>
      <c r="H69" s="52" t="s">
        <v>287</v>
      </c>
      <c r="I69" s="54" t="s">
        <v>108</v>
      </c>
      <c r="J69" s="54" t="s">
        <v>38</v>
      </c>
      <c r="K69" s="54" t="s">
        <v>288</v>
      </c>
      <c r="L69" s="55">
        <v>278.99</v>
      </c>
      <c r="M69" s="55">
        <v>2000</v>
      </c>
      <c r="N69" s="56">
        <v>0.08</v>
      </c>
      <c r="O69" s="57">
        <f t="shared" si="46"/>
        <v>160</v>
      </c>
      <c r="P69" s="57">
        <f t="shared" si="47"/>
        <v>44638.4</v>
      </c>
      <c r="Q69" s="57">
        <f t="shared" si="48"/>
        <v>0</v>
      </c>
      <c r="R69" s="58">
        <v>0</v>
      </c>
      <c r="S69" s="57">
        <f t="shared" si="49"/>
        <v>17855.36</v>
      </c>
      <c r="T69" s="59">
        <v>0.4</v>
      </c>
      <c r="U69" s="57">
        <f t="shared" si="50"/>
        <v>8927.68</v>
      </c>
      <c r="V69" s="58">
        <v>0.2</v>
      </c>
      <c r="W69" s="57">
        <f t="shared" si="51"/>
        <v>0</v>
      </c>
      <c r="X69" s="58">
        <v>0</v>
      </c>
      <c r="Y69" s="57">
        <f t="shared" si="52"/>
        <v>8927.68</v>
      </c>
      <c r="Z69" s="58">
        <v>0.2</v>
      </c>
      <c r="AA69" s="57">
        <f t="shared" si="53"/>
        <v>17855.36</v>
      </c>
      <c r="AB69" s="59">
        <v>0.4</v>
      </c>
      <c r="AC69" s="3"/>
      <c r="AD69" s="3"/>
      <c r="AE69" s="3"/>
    </row>
    <row r="70" s="4" customFormat="1" ht="100" customHeight="1" spans="1:31">
      <c r="A70" s="39">
        <v>64</v>
      </c>
      <c r="B70" s="51" t="s">
        <v>197</v>
      </c>
      <c r="C70" s="51" t="s">
        <v>236</v>
      </c>
      <c r="D70" s="52" t="s">
        <v>265</v>
      </c>
      <c r="E70" s="51" t="s">
        <v>32</v>
      </c>
      <c r="F70" s="53" t="s">
        <v>289</v>
      </c>
      <c r="G70" s="52" t="s">
        <v>290</v>
      </c>
      <c r="H70" s="52" t="s">
        <v>291</v>
      </c>
      <c r="I70" s="54" t="s">
        <v>292</v>
      </c>
      <c r="J70" s="54" t="s">
        <v>293</v>
      </c>
      <c r="K70" s="54" t="s">
        <v>294</v>
      </c>
      <c r="L70" s="55">
        <v>170</v>
      </c>
      <c r="M70" s="55">
        <v>2000</v>
      </c>
      <c r="N70" s="56">
        <v>0.08</v>
      </c>
      <c r="O70" s="57">
        <f t="shared" si="46"/>
        <v>160</v>
      </c>
      <c r="P70" s="57">
        <f t="shared" si="47"/>
        <v>27200</v>
      </c>
      <c r="Q70" s="57">
        <f t="shared" si="48"/>
        <v>0</v>
      </c>
      <c r="R70" s="58">
        <v>0</v>
      </c>
      <c r="S70" s="57">
        <f t="shared" si="49"/>
        <v>10880</v>
      </c>
      <c r="T70" s="59">
        <v>0.4</v>
      </c>
      <c r="U70" s="57">
        <f t="shared" si="50"/>
        <v>5440</v>
      </c>
      <c r="V70" s="58">
        <v>0.2</v>
      </c>
      <c r="W70" s="57">
        <f t="shared" si="51"/>
        <v>0</v>
      </c>
      <c r="X70" s="58">
        <v>0</v>
      </c>
      <c r="Y70" s="57">
        <f t="shared" si="52"/>
        <v>5440</v>
      </c>
      <c r="Z70" s="58">
        <v>0.2</v>
      </c>
      <c r="AA70" s="57">
        <f t="shared" si="53"/>
        <v>10880</v>
      </c>
      <c r="AB70" s="59">
        <v>0.4</v>
      </c>
      <c r="AC70" s="3"/>
      <c r="AD70" s="3"/>
      <c r="AE70" s="3"/>
    </row>
    <row r="71" s="4" customFormat="1" ht="100" customHeight="1" spans="1:31">
      <c r="A71" s="39">
        <v>65</v>
      </c>
      <c r="B71" s="51" t="s">
        <v>197</v>
      </c>
      <c r="C71" s="51" t="s">
        <v>236</v>
      </c>
      <c r="D71" s="52" t="s">
        <v>265</v>
      </c>
      <c r="E71" s="51" t="s">
        <v>32</v>
      </c>
      <c r="F71" s="53" t="s">
        <v>295</v>
      </c>
      <c r="G71" s="52" t="s">
        <v>296</v>
      </c>
      <c r="H71" s="52" t="s">
        <v>297</v>
      </c>
      <c r="I71" s="54" t="s">
        <v>292</v>
      </c>
      <c r="J71" s="54" t="s">
        <v>293</v>
      </c>
      <c r="K71" s="54" t="s">
        <v>294</v>
      </c>
      <c r="L71" s="55">
        <v>85</v>
      </c>
      <c r="M71" s="55">
        <v>2000</v>
      </c>
      <c r="N71" s="56">
        <v>0.08</v>
      </c>
      <c r="O71" s="57">
        <f t="shared" si="46"/>
        <v>160</v>
      </c>
      <c r="P71" s="57">
        <f t="shared" si="47"/>
        <v>13600</v>
      </c>
      <c r="Q71" s="57">
        <f t="shared" si="48"/>
        <v>0</v>
      </c>
      <c r="R71" s="58">
        <v>0</v>
      </c>
      <c r="S71" s="57">
        <f t="shared" si="49"/>
        <v>5440</v>
      </c>
      <c r="T71" s="59">
        <v>0.4</v>
      </c>
      <c r="U71" s="57">
        <f t="shared" si="50"/>
        <v>2720</v>
      </c>
      <c r="V71" s="58">
        <v>0.2</v>
      </c>
      <c r="W71" s="57">
        <f t="shared" si="51"/>
        <v>0</v>
      </c>
      <c r="X71" s="58">
        <v>0</v>
      </c>
      <c r="Y71" s="57">
        <f t="shared" si="52"/>
        <v>2720</v>
      </c>
      <c r="Z71" s="58">
        <v>0.2</v>
      </c>
      <c r="AA71" s="57">
        <f t="shared" si="53"/>
        <v>5440</v>
      </c>
      <c r="AB71" s="59">
        <v>0.4</v>
      </c>
      <c r="AC71" s="3"/>
      <c r="AD71" s="3"/>
      <c r="AE71" s="3"/>
    </row>
    <row r="72" s="4" customFormat="1" ht="100" customHeight="1" spans="1:31">
      <c r="A72" s="39">
        <v>66</v>
      </c>
      <c r="B72" s="51" t="s">
        <v>197</v>
      </c>
      <c r="C72" s="51" t="s">
        <v>236</v>
      </c>
      <c r="D72" s="52" t="s">
        <v>265</v>
      </c>
      <c r="E72" s="51" t="s">
        <v>32</v>
      </c>
      <c r="F72" s="53" t="s">
        <v>298</v>
      </c>
      <c r="G72" s="52" t="s">
        <v>299</v>
      </c>
      <c r="H72" s="52" t="s">
        <v>300</v>
      </c>
      <c r="I72" s="54" t="s">
        <v>141</v>
      </c>
      <c r="J72" s="54" t="s">
        <v>38</v>
      </c>
      <c r="K72" s="54" t="s">
        <v>301</v>
      </c>
      <c r="L72" s="55">
        <v>80</v>
      </c>
      <c r="M72" s="55">
        <v>2000</v>
      </c>
      <c r="N72" s="56">
        <v>0.08</v>
      </c>
      <c r="O72" s="57">
        <f t="shared" si="46"/>
        <v>160</v>
      </c>
      <c r="P72" s="57">
        <f t="shared" si="47"/>
        <v>12800</v>
      </c>
      <c r="Q72" s="57">
        <f t="shared" si="48"/>
        <v>0</v>
      </c>
      <c r="R72" s="58">
        <v>0</v>
      </c>
      <c r="S72" s="57">
        <f t="shared" si="49"/>
        <v>5120</v>
      </c>
      <c r="T72" s="59">
        <v>0.4</v>
      </c>
      <c r="U72" s="57">
        <f t="shared" si="50"/>
        <v>2560</v>
      </c>
      <c r="V72" s="58">
        <v>0.2</v>
      </c>
      <c r="W72" s="57">
        <f t="shared" si="51"/>
        <v>0</v>
      </c>
      <c r="X72" s="58">
        <v>0</v>
      </c>
      <c r="Y72" s="57">
        <f t="shared" si="52"/>
        <v>2560</v>
      </c>
      <c r="Z72" s="58">
        <v>0.2</v>
      </c>
      <c r="AA72" s="57">
        <f t="shared" si="53"/>
        <v>5120</v>
      </c>
      <c r="AB72" s="59">
        <v>0.4</v>
      </c>
      <c r="AC72" s="3"/>
      <c r="AD72" s="3"/>
      <c r="AE72" s="3"/>
    </row>
    <row r="73" s="4" customFormat="1" ht="100" customHeight="1" spans="1:31">
      <c r="A73" s="39">
        <v>67</v>
      </c>
      <c r="B73" s="51" t="s">
        <v>197</v>
      </c>
      <c r="C73" s="51" t="s">
        <v>302</v>
      </c>
      <c r="D73" s="52" t="s">
        <v>303</v>
      </c>
      <c r="E73" s="51" t="s">
        <v>32</v>
      </c>
      <c r="F73" s="53" t="s">
        <v>304</v>
      </c>
      <c r="G73" s="52" t="s">
        <v>305</v>
      </c>
      <c r="H73" s="52" t="s">
        <v>306</v>
      </c>
      <c r="I73" s="54" t="s">
        <v>102</v>
      </c>
      <c r="J73" s="54" t="s">
        <v>307</v>
      </c>
      <c r="K73" s="54" t="s">
        <v>308</v>
      </c>
      <c r="L73" s="55">
        <v>400000</v>
      </c>
      <c r="M73" s="55">
        <v>30</v>
      </c>
      <c r="N73" s="56">
        <v>0.018</v>
      </c>
      <c r="O73" s="57">
        <f t="shared" si="46"/>
        <v>0.54</v>
      </c>
      <c r="P73" s="57">
        <f t="shared" si="47"/>
        <v>216000</v>
      </c>
      <c r="Q73" s="57">
        <f t="shared" si="48"/>
        <v>0</v>
      </c>
      <c r="R73" s="58">
        <v>0</v>
      </c>
      <c r="S73" s="57">
        <f t="shared" si="49"/>
        <v>86400</v>
      </c>
      <c r="T73" s="59">
        <v>0.4</v>
      </c>
      <c r="U73" s="57">
        <f t="shared" si="50"/>
        <v>43200</v>
      </c>
      <c r="V73" s="58">
        <v>0.2</v>
      </c>
      <c r="W73" s="57">
        <f t="shared" si="51"/>
        <v>0</v>
      </c>
      <c r="X73" s="58">
        <v>0</v>
      </c>
      <c r="Y73" s="57">
        <f t="shared" si="52"/>
        <v>43200</v>
      </c>
      <c r="Z73" s="58">
        <v>0.2</v>
      </c>
      <c r="AA73" s="57">
        <f t="shared" si="53"/>
        <v>86400</v>
      </c>
      <c r="AB73" s="59">
        <v>0.4</v>
      </c>
      <c r="AC73" s="3"/>
      <c r="AD73" s="3"/>
      <c r="AE73" s="3"/>
    </row>
    <row r="75" ht="25" customHeight="1" spans="1:31">
      <c r="B75" s="73"/>
      <c r="C75" s="73"/>
      <c r="E75" s="73"/>
      <c r="F75" s="74"/>
      <c r="K75" s="75"/>
      <c r="L75" s="76"/>
      <c r="M75" s="76"/>
      <c r="N75" s="76"/>
    </row>
    <row r="76" ht="25" customHeight="1" spans="1:31">
      <c r="B76" s="73"/>
      <c r="C76" s="73"/>
      <c r="E76" s="73"/>
      <c r="K76" s="75"/>
    </row>
  </sheetData>
  <autoFilter xmlns:etc="http://www.wps.cn/officeDocument/2017/etCustomData" ref="A5:AB73" etc:filterBottomFollowUsedRange="0">
    <extLst/>
  </autoFilter>
  <mergeCells count="24">
    <mergeCell ref="A2:AB2"/>
    <mergeCell ref="A3:C3"/>
    <mergeCell ref="Q4:R4"/>
    <mergeCell ref="S4:T4"/>
    <mergeCell ref="U4:V4"/>
    <mergeCell ref="W4:X4"/>
    <mergeCell ref="Y4:Z4"/>
    <mergeCell ref="AA4:AB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</mergeCells>
  <pageMargins left="0.747916666666667" right="0.747916666666667" top="0.984027777777778" bottom="0.984027777777778" header="0.511805555555556" footer="0.511805555555556"/>
  <pageSetup paperSize="9" scale="2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吕慧欣1665715330877</dc:creator>
  <cp:lastModifiedBy>刘广宇</cp:lastModifiedBy>
  <dcterms:created xsi:type="dcterms:W3CDTF">2024-06-20T07:45:00Z</dcterms:created>
  <cp:lastPrinted>2024-09-30T04:27:00Z</cp:lastPrinted>
  <dcterms:modified xsi:type="dcterms:W3CDTF">2026-02-09T06:58:41Z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KSOReadingLayout">
    <vt:bool>true</vt:bool>
  </property>
  <property fmtid="{D5CDD505-2E9C-101B-9397-08002B2CF9AE}" pid="4" name="ICV">
    <vt:lpwstr>9957A8C734594FD89A27D3F640751849</vt:lpwstr>
  </property>
  <property fmtid="{D5CDD505-2E9C-101B-9397-08002B2CF9AE}" pid="5" name="CalculationRule">
    <vt:i4>0</vt:i4>
  </property>
</Properties>
</file>